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F79E1385-7EDB-4DD9-A6AB-0072F3FAFFC3}" xr6:coauthVersionLast="47" xr6:coauthVersionMax="47" xr10:uidLastSave="{00000000-0000-0000-0000-000000000000}"/>
  <bookViews>
    <workbookView xWindow="-120" yWindow="-120" windowWidth="29040" windowHeight="15840" xr2:uid="{B4AE4A41-0B34-49D9-9A24-EBC8A138BBA4}"/>
  </bookViews>
  <sheets>
    <sheet name="P&amp;L to Budget" sheetId="1" r:id="rId1"/>
    <sheet name="YTD Profit by Type" sheetId="3" r:id="rId2"/>
    <sheet name="Aug Profit by Type" sheetId="4" r:id="rId3"/>
    <sheet name="Balance Sheet" sheetId="2" r:id="rId4"/>
  </sheets>
  <definedNames>
    <definedName name="_xlnm.Print_Titles" localSheetId="2">'Aug Profit by Type'!$A:$E,'Aug Profit by Type'!$1:$1</definedName>
    <definedName name="_xlnm.Print_Titles" localSheetId="3">'Balance Sheet'!$A:$D,'Balance Sheet'!$1:$2</definedName>
    <definedName name="_xlnm.Print_Titles" localSheetId="0">'P&amp;L to Budget'!$A:$E,'P&amp;L to Budget'!$1:$2</definedName>
    <definedName name="_xlnm.Print_Titles" localSheetId="1">'YTD Profit by Type'!$A:$E,'YTD Profit by Type'!$1:$1</definedName>
    <definedName name="QB_COLUMN_10210" localSheetId="2" hidden="1">'Aug Profit by Type'!$F$1</definedName>
    <definedName name="QB_COLUMN_10210" localSheetId="1" hidden="1">'YTD Profit by Type'!$F$1</definedName>
    <definedName name="QB_COLUMN_11210" localSheetId="2" hidden="1">'Aug Profit by Type'!$H$1</definedName>
    <definedName name="QB_COLUMN_11210" localSheetId="1" hidden="1">'YTD Profit by Type'!$H$1</definedName>
    <definedName name="QB_COLUMN_290" localSheetId="0" hidden="1">'P&amp;L to Budget'!$AL$1</definedName>
    <definedName name="QB_COLUMN_42301" localSheetId="2" hidden="1">'Aug Profit by Type'!$N$1</definedName>
    <definedName name="QB_COLUMN_42301" localSheetId="1" hidden="1">'YTD Profit by Type'!$N$1</definedName>
    <definedName name="QB_COLUMN_59200" localSheetId="3" hidden="1">'Balance Sheet'!$E$2</definedName>
    <definedName name="QB_COLUMN_59201" localSheetId="0" hidden="1">'P&amp;L to Budget'!$F$2</definedName>
    <definedName name="QB_COLUMN_59202" localSheetId="0" hidden="1">'P&amp;L to Budget'!$N$2</definedName>
    <definedName name="QB_COLUMN_59203" localSheetId="0" hidden="1">'P&amp;L to Budget'!$V$2</definedName>
    <definedName name="QB_COLUMN_59204" localSheetId="0" hidden="1">'P&amp;L to Budget'!$AD$2</definedName>
    <definedName name="QB_COLUMN_59205" localSheetId="0" hidden="1">'P&amp;L to Budget'!$AL$2</definedName>
    <definedName name="QB_COLUMN_59206" localSheetId="0" hidden="1">'P&amp;L to Budget'!$AT$2</definedName>
    <definedName name="QB_COLUMN_59207" localSheetId="0" hidden="1">'P&amp;L to Budget'!$BB$2</definedName>
    <definedName name="QB_COLUMN_59208" localSheetId="0" hidden="1">'P&amp;L to Budget'!$BJ$2</definedName>
    <definedName name="QB_COLUMN_59300" localSheetId="0" hidden="1">'P&amp;L to Budget'!$BR$2</definedName>
    <definedName name="QB_COLUMN_61210" localSheetId="3" hidden="1">'Balance Sheet'!$G$2</definedName>
    <definedName name="QB_COLUMN_6210" localSheetId="2" hidden="1">'Aug Profit by Type'!$L$1</definedName>
    <definedName name="QB_COLUMN_6210" localSheetId="1" hidden="1">'YTD Profit by Type'!$L$1</definedName>
    <definedName name="QB_COLUMN_63620" localSheetId="3" hidden="1">'Balance Sheet'!$I$2</definedName>
    <definedName name="QB_COLUMN_63620" localSheetId="0" hidden="1">'P&amp;L to Budget'!$BV$2</definedName>
    <definedName name="QB_COLUMN_63621" localSheetId="0" hidden="1">'P&amp;L to Budget'!$J$2</definedName>
    <definedName name="QB_COLUMN_63622" localSheetId="0" hidden="1">'P&amp;L to Budget'!$R$2</definedName>
    <definedName name="QB_COLUMN_63623" localSheetId="0" hidden="1">'P&amp;L to Budget'!$Z$2</definedName>
    <definedName name="QB_COLUMN_63624" localSheetId="0" hidden="1">'P&amp;L to Budget'!$AH$2</definedName>
    <definedName name="QB_COLUMN_63625" localSheetId="0" hidden="1">'P&amp;L to Budget'!$AP$2</definedName>
    <definedName name="QB_COLUMN_63626" localSheetId="0" hidden="1">'P&amp;L to Budget'!$AX$2</definedName>
    <definedName name="QB_COLUMN_63627" localSheetId="0" hidden="1">'P&amp;L to Budget'!$BF$2</definedName>
    <definedName name="QB_COLUMN_63628" localSheetId="0" hidden="1">'P&amp;L to Budget'!$BN$2</definedName>
    <definedName name="QB_COLUMN_64430" localSheetId="0" hidden="1">'P&amp;L to Budget'!$BX$2</definedName>
    <definedName name="QB_COLUMN_64431" localSheetId="0" hidden="1">'P&amp;L to Budget'!$L$2</definedName>
    <definedName name="QB_COLUMN_64432" localSheetId="0" hidden="1">'P&amp;L to Budget'!$T$2</definedName>
    <definedName name="QB_COLUMN_64433" localSheetId="0" hidden="1">'P&amp;L to Budget'!$AB$2</definedName>
    <definedName name="QB_COLUMN_64434" localSheetId="0" hidden="1">'P&amp;L to Budget'!$AJ$2</definedName>
    <definedName name="QB_COLUMN_64435" localSheetId="0" hidden="1">'P&amp;L to Budget'!$AR$2</definedName>
    <definedName name="QB_COLUMN_64436" localSheetId="0" hidden="1">'P&amp;L to Budget'!$AZ$2</definedName>
    <definedName name="QB_COLUMN_64437" localSheetId="0" hidden="1">'P&amp;L to Budget'!$BH$2</definedName>
    <definedName name="QB_COLUMN_64438" localSheetId="0" hidden="1">'P&amp;L to Budget'!$BP$2</definedName>
    <definedName name="QB_COLUMN_64830" localSheetId="3" hidden="1">'Balance Sheet'!$K$2</definedName>
    <definedName name="QB_COLUMN_7210" localSheetId="2" hidden="1">'Aug Profit by Type'!$J$1</definedName>
    <definedName name="QB_COLUMN_7210" localSheetId="1" hidden="1">'YTD Profit by Type'!$J$1</definedName>
    <definedName name="QB_COLUMN_76211" localSheetId="0" hidden="1">'P&amp;L to Budget'!$H$2</definedName>
    <definedName name="QB_COLUMN_76212" localSheetId="0" hidden="1">'P&amp;L to Budget'!$P$2</definedName>
    <definedName name="QB_COLUMN_76213" localSheetId="0" hidden="1">'P&amp;L to Budget'!$X$2</definedName>
    <definedName name="QB_COLUMN_76214" localSheetId="0" hidden="1">'P&amp;L to Budget'!$AF$2</definedName>
    <definedName name="QB_COLUMN_76215" localSheetId="0" hidden="1">'P&amp;L to Budget'!$AN$2</definedName>
    <definedName name="QB_COLUMN_76216" localSheetId="0" hidden="1">'P&amp;L to Budget'!$AV$2</definedName>
    <definedName name="QB_COLUMN_76217" localSheetId="0" hidden="1">'P&amp;L to Budget'!$BD$2</definedName>
    <definedName name="QB_COLUMN_76218" localSheetId="0" hidden="1">'P&amp;L to Budget'!$BL$2</definedName>
    <definedName name="QB_COLUMN_76310" localSheetId="0" hidden="1">'P&amp;L to Budget'!$BT$2</definedName>
    <definedName name="QB_DATA_0" localSheetId="2" hidden="1">'Aug Profit by Type'!$4:$4,'Aug Profit by Type'!$5:$5,'Aug Profit by Type'!$6:$6,'Aug Profit by Type'!$7:$7,'Aug Profit by Type'!$8:$8</definedName>
    <definedName name="QB_DATA_0" localSheetId="3" hidden="1">'Balance Sheet'!$5:$5,'Balance Sheet'!$6:$6,'Balance Sheet'!$7:$7,'Balance Sheet'!$10:$10,'Balance Sheet'!$16:$16,'Balance Sheet'!$17:$17,'Balance Sheet'!$20:$20</definedName>
    <definedName name="QB_DATA_0" localSheetId="0" hidden="1">'P&amp;L to Budget'!$5:$5,'P&amp;L to Budget'!$6:$6,'P&amp;L to Budget'!$7:$7,'P&amp;L to Budget'!$8:$8,'P&amp;L to Budget'!$9:$9,'P&amp;L to Budget'!$10:$10,'P&amp;L to Budget'!$14:$14,'P&amp;L to Budget'!$15:$15,'P&amp;L to Budget'!$16:$16,'P&amp;L to Budget'!$17:$17,'P&amp;L to Budget'!$18:$18,'P&amp;L to Budget'!$19:$19,'P&amp;L to Budget'!$20:$20,'P&amp;L to Budget'!$21:$21,'P&amp;L to Budget'!$22:$22,'P&amp;L to Budget'!$23:$23</definedName>
    <definedName name="QB_DATA_0" localSheetId="1" hidden="1">'YTD Profit by Type'!$4:$4,'YTD Profit by Type'!$5:$5,'YTD Profit by Type'!$6:$6,'YTD Profit by Type'!$7:$7,'YTD Profit by Type'!$8:$8,'YTD Profit by Type'!$9:$9</definedName>
    <definedName name="QB_DATA_1" localSheetId="0" hidden="1">'P&amp;L to Budget'!$24:$24,'P&amp;L to Budget'!$25:$25,'P&amp;L to Budget'!$26:$26,'P&amp;L to Budget'!$27:$27,'P&amp;L to Budget'!$28:$28,'P&amp;L to Budget'!$29:$29,'P&amp;L to Budget'!$30:$30,'P&amp;L to Budget'!$31:$31,'P&amp;L to Budget'!$32:$32,'P&amp;L to Budget'!$33:$33,'P&amp;L to Budget'!$34:$34,'P&amp;L to Budget'!$35:$35,'P&amp;L to Budget'!$36:$36,'P&amp;L to Budget'!$41:$41,'P&amp;L to Budget'!$42:$42,'P&amp;L to Budget'!$43:$43</definedName>
    <definedName name="QB_DATA_2" localSheetId="0" hidden="1">'P&amp;L to Budget'!#REF!</definedName>
    <definedName name="QB_FORMULA_0" localSheetId="2" hidden="1">'Aug Profit by Type'!$N$4,'Aug Profit by Type'!$N$5,'Aug Profit by Type'!$N$6,'Aug Profit by Type'!$N$7,'Aug Profit by Type'!$N$8,'Aug Profit by Type'!$F$9,'Aug Profit by Type'!$H$9,'Aug Profit by Type'!$J$9,'Aug Profit by Type'!$L$9,'Aug Profit by Type'!$N$9,'Aug Profit by Type'!$F$10,'Aug Profit by Type'!$H$10,'Aug Profit by Type'!$J$10,'Aug Profit by Type'!$L$10,'Aug Profit by Type'!$N$10,'Aug Profit by Type'!$F$11</definedName>
    <definedName name="QB_FORMULA_0" localSheetId="3" hidden="1">'Balance Sheet'!$I$5,'Balance Sheet'!$K$5,'Balance Sheet'!$I$6,'Balance Sheet'!$K$6,'Balance Sheet'!$I$7,'Balance Sheet'!$K$7,'Balance Sheet'!$E$8,'Balance Sheet'!$G$8,'Balance Sheet'!$I$8,'Balance Sheet'!$K$8,'Balance Sheet'!$I$10,'Balance Sheet'!$K$10,'Balance Sheet'!$E$11,'Balance Sheet'!$G$11,'Balance Sheet'!$I$11,'Balance Sheet'!$K$11</definedName>
    <definedName name="QB_FORMULA_0" localSheetId="0" hidden="1">'P&amp;L to Budget'!$J$5,'P&amp;L to Budget'!$L$5,'P&amp;L to Budget'!$R$5,'P&amp;L to Budget'!$T$5,'P&amp;L to Budget'!$Z$5,'P&amp;L to Budget'!$AB$5,'P&amp;L to Budget'!$AH$5,'P&amp;L to Budget'!$AJ$5,'P&amp;L to Budget'!$AP$5,'P&amp;L to Budget'!$AR$5,'P&amp;L to Budget'!$AX$5,'P&amp;L to Budget'!$AZ$5,'P&amp;L to Budget'!$BF$5,'P&amp;L to Budget'!$BH$5,'P&amp;L to Budget'!$BN$5,'P&amp;L to Budget'!$BP$5</definedName>
    <definedName name="QB_FORMULA_0" localSheetId="1" hidden="1">'YTD Profit by Type'!$N$4,'YTD Profit by Type'!$N$5,'YTD Profit by Type'!$N$6,'YTD Profit by Type'!$N$7,'YTD Profit by Type'!$N$8,'YTD Profit by Type'!$N$9,'YTD Profit by Type'!$F$10,'YTD Profit by Type'!$H$10,'YTD Profit by Type'!$J$10,'YTD Profit by Type'!$L$10,'YTD Profit by Type'!$N$10,'YTD Profit by Type'!$F$11,'YTD Profit by Type'!$H$11,'YTD Profit by Type'!$J$11,'YTD Profit by Type'!$L$11,'YTD Profit by Type'!$N$11</definedName>
    <definedName name="QB_FORMULA_1" localSheetId="2" hidden="1">'Aug Profit by Type'!$H$11,'Aug Profit by Type'!$J$11,'Aug Profit by Type'!$L$11,'Aug Profit by Type'!$N$11,'Aug Profit by Type'!$F$12,'Aug Profit by Type'!$H$12,'Aug Profit by Type'!$J$12,'Aug Profit by Type'!$L$12,'Aug Profit by Type'!$N$12</definedName>
    <definedName name="QB_FORMULA_1" localSheetId="3" hidden="1">'Balance Sheet'!$E$12,'Balance Sheet'!$G$12,'Balance Sheet'!$I$12,'Balance Sheet'!$K$12,'Balance Sheet'!$I$16,'Balance Sheet'!$K$16,'Balance Sheet'!$I$17,'Balance Sheet'!$K$17,'Balance Sheet'!$E$18,'Balance Sheet'!$G$18,'Balance Sheet'!$I$18,'Balance Sheet'!$K$18,'Balance Sheet'!$E$19,'Balance Sheet'!$G$19,'Balance Sheet'!$I$19,'Balance Sheet'!$K$19</definedName>
    <definedName name="QB_FORMULA_1" localSheetId="0" hidden="1">'P&amp;L to Budget'!$BR$5,'P&amp;L to Budget'!$BT$5,'P&amp;L to Budget'!$BV$5,'P&amp;L to Budget'!$BX$5,'P&amp;L to Budget'!$J$6,'P&amp;L to Budget'!$L$6,'P&amp;L to Budget'!$R$6,'P&amp;L to Budget'!$T$6,'P&amp;L to Budget'!$Z$6,'P&amp;L to Budget'!$AB$6,'P&amp;L to Budget'!$AH$6,'P&amp;L to Budget'!$AJ$6,'P&amp;L to Budget'!$AP$6,'P&amp;L to Budget'!$AR$6,'P&amp;L to Budget'!$AX$6,'P&amp;L to Budget'!$AZ$6</definedName>
    <definedName name="QB_FORMULA_1" localSheetId="1" hidden="1">'YTD Profit by Type'!$F$12,'YTD Profit by Type'!$H$12,'YTD Profit by Type'!$J$12,'YTD Profit by Type'!$L$12,'YTD Profit by Type'!$N$12,'YTD Profit by Type'!$F$13,'YTD Profit by Type'!$H$13,'YTD Profit by Type'!$J$13,'YTD Profit by Type'!$L$13,'YTD Profit by Type'!$N$13</definedName>
    <definedName name="QB_FORMULA_10" localSheetId="0" hidden="1">'P&amp;L to Budget'!$N$12,'P&amp;L to Budget'!$P$12,'P&amp;L to Budget'!$R$12,'P&amp;L to Budget'!$T$12,'P&amp;L to Budget'!$V$12,'P&amp;L to Budget'!$X$12,'P&amp;L to Budget'!$Z$12,'P&amp;L to Budget'!$AB$12,'P&amp;L to Budget'!$AD$12,'P&amp;L to Budget'!$AF$12,'P&amp;L to Budget'!$AH$12,'P&amp;L to Budget'!$AJ$12,'P&amp;L to Budget'!$AL$12,'P&amp;L to Budget'!$AN$12,'P&amp;L to Budget'!$AP$12,'P&amp;L to Budget'!$AR$12</definedName>
    <definedName name="QB_FORMULA_11" localSheetId="0" hidden="1">'P&amp;L to Budget'!$AT$12,'P&amp;L to Budget'!$AV$12,'P&amp;L to Budget'!$AX$12,'P&amp;L to Budget'!$AZ$12,'P&amp;L to Budget'!$BB$12,'P&amp;L to Budget'!$BD$12,'P&amp;L to Budget'!$BF$12,'P&amp;L to Budget'!$BH$12,'P&amp;L to Budget'!$BJ$12,'P&amp;L to Budget'!$BL$12,'P&amp;L to Budget'!$BN$12,'P&amp;L to Budget'!$BP$12,'P&amp;L to Budget'!$BR$12,'P&amp;L to Budget'!$BT$12,'P&amp;L to Budget'!$BV$12,'P&amp;L to Budget'!$BX$12</definedName>
    <definedName name="QB_FORMULA_12" localSheetId="0" hidden="1">'P&amp;L to Budget'!$J$14,'P&amp;L to Budget'!$L$14,'P&amp;L to Budget'!$R$14,'P&amp;L to Budget'!$T$14,'P&amp;L to Budget'!$Z$14,'P&amp;L to Budget'!$AB$14,'P&amp;L to Budget'!$AH$14,'P&amp;L to Budget'!$AJ$14,'P&amp;L to Budget'!$AP$14,'P&amp;L to Budget'!$AR$14,'P&amp;L to Budget'!$AX$14,'P&amp;L to Budget'!$AZ$14,'P&amp;L to Budget'!$BF$14,'P&amp;L to Budget'!$BH$14,'P&amp;L to Budget'!$BN$14,'P&amp;L to Budget'!$BP$14</definedName>
    <definedName name="QB_FORMULA_13" localSheetId="0" hidden="1">'P&amp;L to Budget'!$BR$14,'P&amp;L to Budget'!$BT$14,'P&amp;L to Budget'!$BV$14,'P&amp;L to Budget'!$BX$14,'P&amp;L to Budget'!$J$15,'P&amp;L to Budget'!$L$15,'P&amp;L to Budget'!$R$15,'P&amp;L to Budget'!$T$15,'P&amp;L to Budget'!$Z$15,'P&amp;L to Budget'!$AB$15,'P&amp;L to Budget'!$AH$15,'P&amp;L to Budget'!$AJ$15,'P&amp;L to Budget'!$AP$15,'P&amp;L to Budget'!$AR$15,'P&amp;L to Budget'!$AX$15,'P&amp;L to Budget'!$AZ$15</definedName>
    <definedName name="QB_FORMULA_14" localSheetId="0" hidden="1">'P&amp;L to Budget'!$BF$15,'P&amp;L to Budget'!$BH$15,'P&amp;L to Budget'!$BN$15,'P&amp;L to Budget'!$BP$15,'P&amp;L to Budget'!$BR$15,'P&amp;L to Budget'!$BT$15,'P&amp;L to Budget'!$BV$15,'P&amp;L to Budget'!$BX$15,'P&amp;L to Budget'!$J$16,'P&amp;L to Budget'!$L$16,'P&amp;L to Budget'!$R$16,'P&amp;L to Budget'!$T$16,'P&amp;L to Budget'!$Z$16,'P&amp;L to Budget'!$AB$16,'P&amp;L to Budget'!$AH$16,'P&amp;L to Budget'!$AJ$16</definedName>
    <definedName name="QB_FORMULA_15" localSheetId="0" hidden="1">'P&amp;L to Budget'!$AP$16,'P&amp;L to Budget'!$AR$16,'P&amp;L to Budget'!$AX$16,'P&amp;L to Budget'!$AZ$16,'P&amp;L to Budget'!$BF$16,'P&amp;L to Budget'!$BH$16,'P&amp;L to Budget'!$BN$16,'P&amp;L to Budget'!$BP$16,'P&amp;L to Budget'!$BR$16,'P&amp;L to Budget'!$BT$16,'P&amp;L to Budget'!$BV$16,'P&amp;L to Budget'!$BX$16,'P&amp;L to Budget'!$J$17,'P&amp;L to Budget'!$L$17,'P&amp;L to Budget'!$R$17,'P&amp;L to Budget'!$T$17</definedName>
    <definedName name="QB_FORMULA_16" localSheetId="0" hidden="1">'P&amp;L to Budget'!$Z$17,'P&amp;L to Budget'!$AB$17,'P&amp;L to Budget'!$AH$17,'P&amp;L to Budget'!$AJ$17,'P&amp;L to Budget'!$AP$17,'P&amp;L to Budget'!$AR$17,'P&amp;L to Budget'!$AX$17,'P&amp;L to Budget'!$AZ$17,'P&amp;L to Budget'!$BF$17,'P&amp;L to Budget'!$BH$17,'P&amp;L to Budget'!$BN$17,'P&amp;L to Budget'!$BP$17,'P&amp;L to Budget'!$BR$17,'P&amp;L to Budget'!$BT$17,'P&amp;L to Budget'!$BV$17,'P&amp;L to Budget'!$BX$17</definedName>
    <definedName name="QB_FORMULA_17" localSheetId="0" hidden="1">'P&amp;L to Budget'!$J$18,'P&amp;L to Budget'!$L$18,'P&amp;L to Budget'!$R$18,'P&amp;L to Budget'!$T$18,'P&amp;L to Budget'!$Z$18,'P&amp;L to Budget'!$AB$18,'P&amp;L to Budget'!$AH$18,'P&amp;L to Budget'!$AJ$18,'P&amp;L to Budget'!$AP$18,'P&amp;L to Budget'!$AR$18,'P&amp;L to Budget'!$AX$18,'P&amp;L to Budget'!$AZ$18,'P&amp;L to Budget'!$BF$18,'P&amp;L to Budget'!$BH$18,'P&amp;L to Budget'!$BN$18,'P&amp;L to Budget'!$BP$18</definedName>
    <definedName name="QB_FORMULA_18" localSheetId="0" hidden="1">'P&amp;L to Budget'!$BR$18,'P&amp;L to Budget'!$BT$18,'P&amp;L to Budget'!$BV$18,'P&amp;L to Budget'!$BX$18,'P&amp;L to Budget'!$J$19,'P&amp;L to Budget'!$L$19,'P&amp;L to Budget'!$R$19,'P&amp;L to Budget'!$T$19,'P&amp;L to Budget'!$Z$19,'P&amp;L to Budget'!$AB$19,'P&amp;L to Budget'!$AH$19,'P&amp;L to Budget'!$AJ$19,'P&amp;L to Budget'!$AP$19,'P&amp;L to Budget'!$AR$19,'P&amp;L to Budget'!$AX$19,'P&amp;L to Budget'!$AZ$19</definedName>
    <definedName name="QB_FORMULA_19" localSheetId="0" hidden="1">'P&amp;L to Budget'!$BF$19,'P&amp;L to Budget'!$BH$19,'P&amp;L to Budget'!$BN$19,'P&amp;L to Budget'!$BP$19,'P&amp;L to Budget'!$BR$19,'P&amp;L to Budget'!$BT$19,'P&amp;L to Budget'!$BV$19,'P&amp;L to Budget'!$BX$19,'P&amp;L to Budget'!$J$20,'P&amp;L to Budget'!$L$20,'P&amp;L to Budget'!$R$20,'P&amp;L to Budget'!$T$20,'P&amp;L to Budget'!$Z$20,'P&amp;L to Budget'!$AB$20,'P&amp;L to Budget'!$AH$20,'P&amp;L to Budget'!$AJ$20</definedName>
    <definedName name="QB_FORMULA_2" localSheetId="3" hidden="1">'Balance Sheet'!$I$20,'Balance Sheet'!$K$20,'Balance Sheet'!$E$21,'Balance Sheet'!$G$21,'Balance Sheet'!$I$21,'Balance Sheet'!$K$21</definedName>
    <definedName name="QB_FORMULA_2" localSheetId="0" hidden="1">'P&amp;L to Budget'!$BF$6,'P&amp;L to Budget'!$BH$6,'P&amp;L to Budget'!$BN$6,'P&amp;L to Budget'!$BP$6,'P&amp;L to Budget'!$BR$6,'P&amp;L to Budget'!$BT$6,'P&amp;L to Budget'!$BV$6,'P&amp;L to Budget'!$BX$6,'P&amp;L to Budget'!$J$7,'P&amp;L to Budget'!$L$7,'P&amp;L to Budget'!$R$7,'P&amp;L to Budget'!$T$7,'P&amp;L to Budget'!$Z$7,'P&amp;L to Budget'!$AB$7,'P&amp;L to Budget'!$AH$7,'P&amp;L to Budget'!$AJ$7</definedName>
    <definedName name="QB_FORMULA_20" localSheetId="0" hidden="1">'P&amp;L to Budget'!$AP$20,'P&amp;L to Budget'!$AR$20,'P&amp;L to Budget'!$AX$20,'P&amp;L to Budget'!$AZ$20,'P&amp;L to Budget'!$BF$20,'P&amp;L to Budget'!$BH$20,'P&amp;L to Budget'!$BN$20,'P&amp;L to Budget'!$BP$20,'P&amp;L to Budget'!$BR$20,'P&amp;L to Budget'!$BT$20,'P&amp;L to Budget'!$BV$20,'P&amp;L to Budget'!$BX$20,'P&amp;L to Budget'!$J$21,'P&amp;L to Budget'!$L$21,'P&amp;L to Budget'!$R$21,'P&amp;L to Budget'!$T$21</definedName>
    <definedName name="QB_FORMULA_21" localSheetId="0" hidden="1">'P&amp;L to Budget'!$Z$21,'P&amp;L to Budget'!$AB$21,'P&amp;L to Budget'!$AH$21,'P&amp;L to Budget'!$AJ$21,'P&amp;L to Budget'!$AP$21,'P&amp;L to Budget'!$AR$21,'P&amp;L to Budget'!$AX$21,'P&amp;L to Budget'!$AZ$21,'P&amp;L to Budget'!$BF$21,'P&amp;L to Budget'!$BH$21,'P&amp;L to Budget'!$BN$21,'P&amp;L to Budget'!$BP$21,'P&amp;L to Budget'!$BR$21,'P&amp;L to Budget'!$BT$21,'P&amp;L to Budget'!$BV$21,'P&amp;L to Budget'!$BX$21</definedName>
    <definedName name="QB_FORMULA_22" localSheetId="0" hidden="1">'P&amp;L to Budget'!$J$22,'P&amp;L to Budget'!$L$22,'P&amp;L to Budget'!$R$22,'P&amp;L to Budget'!$T$22,'P&amp;L to Budget'!$Z$22,'P&amp;L to Budget'!$AB$22,'P&amp;L to Budget'!$AH$22,'P&amp;L to Budget'!$AJ$22,'P&amp;L to Budget'!$AP$22,'P&amp;L to Budget'!$AR$22,'P&amp;L to Budget'!$AX$22,'P&amp;L to Budget'!$AZ$22,'P&amp;L to Budget'!$BF$22,'P&amp;L to Budget'!$BH$22,'P&amp;L to Budget'!$BN$22,'P&amp;L to Budget'!$BP$22</definedName>
    <definedName name="QB_FORMULA_23" localSheetId="0" hidden="1">'P&amp;L to Budget'!$BR$22,'P&amp;L to Budget'!$BT$22,'P&amp;L to Budget'!$BV$22,'P&amp;L to Budget'!$BX$22,'P&amp;L to Budget'!$J$23,'P&amp;L to Budget'!$L$23,'P&amp;L to Budget'!$R$23,'P&amp;L to Budget'!$T$23,'P&amp;L to Budget'!$Z$23,'P&amp;L to Budget'!$AB$23,'P&amp;L to Budget'!$AH$23,'P&amp;L to Budget'!$AJ$23,'P&amp;L to Budget'!$AP$23,'P&amp;L to Budget'!$AR$23,'P&amp;L to Budget'!$AX$23,'P&amp;L to Budget'!$AZ$23</definedName>
    <definedName name="QB_FORMULA_24" localSheetId="0" hidden="1">'P&amp;L to Budget'!$BF$23,'P&amp;L to Budget'!$BH$23,'P&amp;L to Budget'!$BN$23,'P&amp;L to Budget'!$BP$23,'P&amp;L to Budget'!$BR$23,'P&amp;L to Budget'!$BT$23,'P&amp;L to Budget'!$BV$23,'P&amp;L to Budget'!$BX$23,'P&amp;L to Budget'!$J$24,'P&amp;L to Budget'!$L$24,'P&amp;L to Budget'!$R$24,'P&amp;L to Budget'!$T$24,'P&amp;L to Budget'!$Z$24,'P&amp;L to Budget'!$AB$24,'P&amp;L to Budget'!$AH$24,'P&amp;L to Budget'!$AJ$24</definedName>
    <definedName name="QB_FORMULA_25" localSheetId="0" hidden="1">'P&amp;L to Budget'!$AP$24,'P&amp;L to Budget'!$AR$24,'P&amp;L to Budget'!$AX$24,'P&amp;L to Budget'!$AZ$24,'P&amp;L to Budget'!$BF$24,'P&amp;L to Budget'!$BH$24,'P&amp;L to Budget'!$BN$24,'P&amp;L to Budget'!$BP$24,'P&amp;L to Budget'!$BR$24,'P&amp;L to Budget'!$BT$24,'P&amp;L to Budget'!$BV$24,'P&amp;L to Budget'!$BX$24,'P&amp;L to Budget'!$J$25,'P&amp;L to Budget'!$L$25,'P&amp;L to Budget'!$R$25,'P&amp;L to Budget'!$T$25</definedName>
    <definedName name="QB_FORMULA_26" localSheetId="0" hidden="1">'P&amp;L to Budget'!$Z$25,'P&amp;L to Budget'!$AB$25,'P&amp;L to Budget'!$AH$25,'P&amp;L to Budget'!$AJ$25,'P&amp;L to Budget'!$AP$25,'P&amp;L to Budget'!$AR$25,'P&amp;L to Budget'!$AX$25,'P&amp;L to Budget'!$AZ$25,'P&amp;L to Budget'!$BF$25,'P&amp;L to Budget'!$BH$25,'P&amp;L to Budget'!$BN$25,'P&amp;L to Budget'!$BP$25,'P&amp;L to Budget'!$BR$25,'P&amp;L to Budget'!$BT$25,'P&amp;L to Budget'!$BV$25,'P&amp;L to Budget'!$BX$25</definedName>
    <definedName name="QB_FORMULA_27" localSheetId="0" hidden="1">'P&amp;L to Budget'!$J$26,'P&amp;L to Budget'!$L$26,'P&amp;L to Budget'!$R$26,'P&amp;L to Budget'!$T$26,'P&amp;L to Budget'!$Z$26,'P&amp;L to Budget'!$AB$26,'P&amp;L to Budget'!$AH$26,'P&amp;L to Budget'!$AJ$26,'P&amp;L to Budget'!$AP$26,'P&amp;L to Budget'!$AR$26,'P&amp;L to Budget'!$AX$26,'P&amp;L to Budget'!$AZ$26,'P&amp;L to Budget'!$BF$26,'P&amp;L to Budget'!$BH$26,'P&amp;L to Budget'!$BN$26,'P&amp;L to Budget'!$BP$26</definedName>
    <definedName name="QB_FORMULA_28" localSheetId="0" hidden="1">'P&amp;L to Budget'!$BR$26,'P&amp;L to Budget'!$BT$26,'P&amp;L to Budget'!$BV$26,'P&amp;L to Budget'!$BX$26,'P&amp;L to Budget'!$J$27,'P&amp;L to Budget'!$L$27,'P&amp;L to Budget'!$R$27,'P&amp;L to Budget'!$T$27,'P&amp;L to Budget'!$Z$27,'P&amp;L to Budget'!$AB$27,'P&amp;L to Budget'!$AH$27,'P&amp;L to Budget'!$AJ$27,'P&amp;L to Budget'!$AP$27,'P&amp;L to Budget'!$AR$27,'P&amp;L to Budget'!$AX$27,'P&amp;L to Budget'!$AZ$27</definedName>
    <definedName name="QB_FORMULA_29" localSheetId="0" hidden="1">'P&amp;L to Budget'!$BF$27,'P&amp;L to Budget'!$BH$27,'P&amp;L to Budget'!$BN$27,'P&amp;L to Budget'!$BP$27,'P&amp;L to Budget'!$BR$27,'P&amp;L to Budget'!$BT$27,'P&amp;L to Budget'!$BV$27,'P&amp;L to Budget'!$BX$27,'P&amp;L to Budget'!$J$28,'P&amp;L to Budget'!$L$28,'P&amp;L to Budget'!$R$28,'P&amp;L to Budget'!$T$28,'P&amp;L to Budget'!$Z$28,'P&amp;L to Budget'!$AB$28,'P&amp;L to Budget'!$AH$28,'P&amp;L to Budget'!$AJ$28</definedName>
    <definedName name="QB_FORMULA_3" localSheetId="0" hidden="1">'P&amp;L to Budget'!$AP$7,'P&amp;L to Budget'!$AR$7,'P&amp;L to Budget'!$AX$7,'P&amp;L to Budget'!$AZ$7,'P&amp;L to Budget'!$BF$7,'P&amp;L to Budget'!$BH$7,'P&amp;L to Budget'!$BN$7,'P&amp;L to Budget'!$BP$7,'P&amp;L to Budget'!$BR$7,'P&amp;L to Budget'!$BT$7,'P&amp;L to Budget'!$BV$7,'P&amp;L to Budget'!$BX$7,'P&amp;L to Budget'!$J$8,'P&amp;L to Budget'!$L$8,'P&amp;L to Budget'!$R$8,'P&amp;L to Budget'!$T$8</definedName>
    <definedName name="QB_FORMULA_30" localSheetId="0" hidden="1">'P&amp;L to Budget'!$AP$28,'P&amp;L to Budget'!$AR$28,'P&amp;L to Budget'!$AX$28,'P&amp;L to Budget'!$AZ$28,'P&amp;L to Budget'!$BF$28,'P&amp;L to Budget'!$BH$28,'P&amp;L to Budget'!$BN$28,'P&amp;L to Budget'!$BP$28,'P&amp;L to Budget'!$BR$28,'P&amp;L to Budget'!$BT$28,'P&amp;L to Budget'!$BV$28,'P&amp;L to Budget'!$BX$28,'P&amp;L to Budget'!$J$29,'P&amp;L to Budget'!$L$29,'P&amp;L to Budget'!$R$29,'P&amp;L to Budget'!$T$29</definedName>
    <definedName name="QB_FORMULA_31" localSheetId="0" hidden="1">'P&amp;L to Budget'!$Z$29,'P&amp;L to Budget'!$AB$29,'P&amp;L to Budget'!$AH$29,'P&amp;L to Budget'!$AJ$29,'P&amp;L to Budget'!$AP$29,'P&amp;L to Budget'!$AR$29,'P&amp;L to Budget'!$AX$29,'P&amp;L to Budget'!$AZ$29,'P&amp;L to Budget'!$BF$29,'P&amp;L to Budget'!$BH$29,'P&amp;L to Budget'!$BN$29,'P&amp;L to Budget'!$BP$29,'P&amp;L to Budget'!$BR$29,'P&amp;L to Budget'!$BT$29,'P&amp;L to Budget'!$BV$29,'P&amp;L to Budget'!$BX$29</definedName>
    <definedName name="QB_FORMULA_32" localSheetId="0" hidden="1">'P&amp;L to Budget'!$J$30,'P&amp;L to Budget'!$L$30,'P&amp;L to Budget'!$R$30,'P&amp;L to Budget'!$T$30,'P&amp;L to Budget'!$Z$30,'P&amp;L to Budget'!$AB$30,'P&amp;L to Budget'!$AH$30,'P&amp;L to Budget'!$AJ$30,'P&amp;L to Budget'!$AP$30,'P&amp;L to Budget'!$AR$30,'P&amp;L to Budget'!$AX$30,'P&amp;L to Budget'!$AZ$30,'P&amp;L to Budget'!$BF$30,'P&amp;L to Budget'!$BH$30,'P&amp;L to Budget'!$BN$30,'P&amp;L to Budget'!$BP$30</definedName>
    <definedName name="QB_FORMULA_33" localSheetId="0" hidden="1">'P&amp;L to Budget'!$BR$30,'P&amp;L to Budget'!$BT$30,'P&amp;L to Budget'!$BV$30,'P&amp;L to Budget'!$BX$30,'P&amp;L to Budget'!$J$31,'P&amp;L to Budget'!$L$31,'P&amp;L to Budget'!$R$31,'P&amp;L to Budget'!$T$31,'P&amp;L to Budget'!$Z$31,'P&amp;L to Budget'!$AB$31,'P&amp;L to Budget'!$AH$31,'P&amp;L to Budget'!$AJ$31,'P&amp;L to Budget'!$AP$31,'P&amp;L to Budget'!$AR$31,'P&amp;L to Budget'!$AX$31,'P&amp;L to Budget'!$AZ$31</definedName>
    <definedName name="QB_FORMULA_34" localSheetId="0" hidden="1">'P&amp;L to Budget'!$BF$31,'P&amp;L to Budget'!$BH$31,'P&amp;L to Budget'!$BN$31,'P&amp;L to Budget'!$BP$31,'P&amp;L to Budget'!$BR$31,'P&amp;L to Budget'!$BT$31,'P&amp;L to Budget'!$BV$31,'P&amp;L to Budget'!$BX$31,'P&amp;L to Budget'!$J$32,'P&amp;L to Budget'!$L$32,'P&amp;L to Budget'!$R$32,'P&amp;L to Budget'!$T$32,'P&amp;L to Budget'!$Z$32,'P&amp;L to Budget'!$AB$32,'P&amp;L to Budget'!$AH$32,'P&amp;L to Budget'!$AJ$32</definedName>
    <definedName name="QB_FORMULA_35" localSheetId="0" hidden="1">'P&amp;L to Budget'!$AP$32,'P&amp;L to Budget'!$AR$32,'P&amp;L to Budget'!$AX$32,'P&amp;L to Budget'!$AZ$32,'P&amp;L to Budget'!$BF$32,'P&amp;L to Budget'!$BH$32,'P&amp;L to Budget'!$BN$32,'P&amp;L to Budget'!$BP$32,'P&amp;L to Budget'!$BR$32,'P&amp;L to Budget'!$BT$32,'P&amp;L to Budget'!$BV$32,'P&amp;L to Budget'!$BX$32,'P&amp;L to Budget'!$J$33,'P&amp;L to Budget'!$L$33,'P&amp;L to Budget'!$R$33,'P&amp;L to Budget'!$T$33</definedName>
    <definedName name="QB_FORMULA_36" localSheetId="0" hidden="1">'P&amp;L to Budget'!$Z$33,'P&amp;L to Budget'!$AB$33,'P&amp;L to Budget'!$AH$33,'P&amp;L to Budget'!$AJ$33,'P&amp;L to Budget'!$AP$33,'P&amp;L to Budget'!$AR$33,'P&amp;L to Budget'!$AX$33,'P&amp;L to Budget'!$AZ$33,'P&amp;L to Budget'!$BF$33,'P&amp;L to Budget'!$BH$33,'P&amp;L to Budget'!$BN$33,'P&amp;L to Budget'!$BP$33,'P&amp;L to Budget'!$BR$33,'P&amp;L to Budget'!$BT$33,'P&amp;L to Budget'!$BV$33,'P&amp;L to Budget'!$BX$33</definedName>
    <definedName name="QB_FORMULA_37" localSheetId="0" hidden="1">'P&amp;L to Budget'!$J$34,'P&amp;L to Budget'!$L$34,'P&amp;L to Budget'!$R$34,'P&amp;L to Budget'!$T$34,'P&amp;L to Budget'!$Z$34,'P&amp;L to Budget'!$AB$34,'P&amp;L to Budget'!$AH$34,'P&amp;L to Budget'!$AJ$34,'P&amp;L to Budget'!$AP$34,'P&amp;L to Budget'!$AR$34,'P&amp;L to Budget'!$AX$34,'P&amp;L to Budget'!$AZ$34,'P&amp;L to Budget'!$BF$34,'P&amp;L to Budget'!$BH$34,'P&amp;L to Budget'!$BN$34,'P&amp;L to Budget'!$BP$34</definedName>
    <definedName name="QB_FORMULA_38" localSheetId="0" hidden="1">'P&amp;L to Budget'!$BR$34,'P&amp;L to Budget'!$BT$34,'P&amp;L to Budget'!$BV$34,'P&amp;L to Budget'!$BX$34,'P&amp;L to Budget'!$J$35,'P&amp;L to Budget'!$L$35,'P&amp;L to Budget'!$R$35,'P&amp;L to Budget'!$T$35,'P&amp;L to Budget'!$Z$35,'P&amp;L to Budget'!$AB$35,'P&amp;L to Budget'!$AH$35,'P&amp;L to Budget'!$AJ$35,'P&amp;L to Budget'!$AP$35,'P&amp;L to Budget'!$AR$35,'P&amp;L to Budget'!$AX$35,'P&amp;L to Budget'!$AZ$35</definedName>
    <definedName name="QB_FORMULA_39" localSheetId="0" hidden="1">'P&amp;L to Budget'!$BF$35,'P&amp;L to Budget'!$BH$35,'P&amp;L to Budget'!$BN$35,'P&amp;L to Budget'!$BP$35,'P&amp;L to Budget'!$BR$35,'P&amp;L to Budget'!$BT$35,'P&amp;L to Budget'!$BV$35,'P&amp;L to Budget'!$BX$35,'P&amp;L to Budget'!$J$36,'P&amp;L to Budget'!$L$36,'P&amp;L to Budget'!$R$36,'P&amp;L to Budget'!$T$36,'P&amp;L to Budget'!$Z$36,'P&amp;L to Budget'!$AB$36,'P&amp;L to Budget'!$AH$36,'P&amp;L to Budget'!$AJ$36</definedName>
    <definedName name="QB_FORMULA_4" localSheetId="0" hidden="1">'P&amp;L to Budget'!$Z$8,'P&amp;L to Budget'!$AB$8,'P&amp;L to Budget'!$AH$8,'P&amp;L to Budget'!$AJ$8,'P&amp;L to Budget'!$AP$8,'P&amp;L to Budget'!$AR$8,'P&amp;L to Budget'!$AX$8,'P&amp;L to Budget'!$AZ$8,'P&amp;L to Budget'!$BF$8,'P&amp;L to Budget'!$BH$8,'P&amp;L to Budget'!$BN$8,'P&amp;L to Budget'!$BP$8,'P&amp;L to Budget'!$BR$8,'P&amp;L to Budget'!$BT$8,'P&amp;L to Budget'!$BV$8,'P&amp;L to Budget'!$BX$8</definedName>
    <definedName name="QB_FORMULA_40" localSheetId="0" hidden="1">'P&amp;L to Budget'!$AP$36,'P&amp;L to Budget'!$AR$36,'P&amp;L to Budget'!$AX$36,'P&amp;L to Budget'!$AZ$36,'P&amp;L to Budget'!$BF$36,'P&amp;L to Budget'!$BH$36,'P&amp;L to Budget'!$BN$36,'P&amp;L to Budget'!$BP$36,'P&amp;L to Budget'!$BR$36,'P&amp;L to Budget'!$BT$36,'P&amp;L to Budget'!$BV$36,'P&amp;L to Budget'!$BX$36,'P&amp;L to Budget'!$F$37,'P&amp;L to Budget'!$H$37,'P&amp;L to Budget'!$J$37,'P&amp;L to Budget'!$L$37</definedName>
    <definedName name="QB_FORMULA_41" localSheetId="0" hidden="1">'P&amp;L to Budget'!$N$37,'P&amp;L to Budget'!$P$37,'P&amp;L to Budget'!$R$37,'P&amp;L to Budget'!$T$37,'P&amp;L to Budget'!$V$37,'P&amp;L to Budget'!$X$37,'P&amp;L to Budget'!$Z$37,'P&amp;L to Budget'!$AB$37,'P&amp;L to Budget'!$AD$37,'P&amp;L to Budget'!$AF$37,'P&amp;L to Budget'!$AH$37,'P&amp;L to Budget'!$AJ$37,'P&amp;L to Budget'!$AL$37,'P&amp;L to Budget'!$AN$37,'P&amp;L to Budget'!$AP$37,'P&amp;L to Budget'!$AR$37</definedName>
    <definedName name="QB_FORMULA_42" localSheetId="0" hidden="1">'P&amp;L to Budget'!$AT$37,'P&amp;L to Budget'!$AV$37,'P&amp;L to Budget'!$AX$37,'P&amp;L to Budget'!$AZ$37,'P&amp;L to Budget'!$BB$37,'P&amp;L to Budget'!$BD$37,'P&amp;L to Budget'!$BF$37,'P&amp;L to Budget'!$BH$37,'P&amp;L to Budget'!$BJ$37,'P&amp;L to Budget'!$BL$37,'P&amp;L to Budget'!$BN$37,'P&amp;L to Budget'!$BP$37,'P&amp;L to Budget'!$BR$37,'P&amp;L to Budget'!$BT$37,'P&amp;L to Budget'!$BV$37,'P&amp;L to Budget'!$BX$37</definedName>
    <definedName name="QB_FORMULA_43" localSheetId="0" hidden="1">'P&amp;L to Budget'!$F$38,'P&amp;L to Budget'!$H$38,'P&amp;L to Budget'!$J$38,'P&amp;L to Budget'!$L$38,'P&amp;L to Budget'!$N$38,'P&amp;L to Budget'!$P$38,'P&amp;L to Budget'!$R$38,'P&amp;L to Budget'!$T$38,'P&amp;L to Budget'!$V$38,'P&amp;L to Budget'!$X$38,'P&amp;L to Budget'!$Z$38,'P&amp;L to Budget'!$AB$38,'P&amp;L to Budget'!$AD$38,'P&amp;L to Budget'!$AF$38,'P&amp;L to Budget'!$AH$38,'P&amp;L to Budget'!$AJ$38</definedName>
    <definedName name="QB_FORMULA_44" localSheetId="0" hidden="1">'P&amp;L to Budget'!$AL$38,'P&amp;L to Budget'!$AN$38,'P&amp;L to Budget'!$AP$38,'P&amp;L to Budget'!$AR$38,'P&amp;L to Budget'!$AT$38,'P&amp;L to Budget'!$AV$38,'P&amp;L to Budget'!$AX$38,'P&amp;L to Budget'!$AZ$38,'P&amp;L to Budget'!$BB$38,'P&amp;L to Budget'!$BD$38,'P&amp;L to Budget'!$BF$38,'P&amp;L to Budget'!$BH$38,'P&amp;L to Budget'!$BJ$38,'P&amp;L to Budget'!$BL$38,'P&amp;L to Budget'!$BN$38,'P&amp;L to Budget'!$BP$38</definedName>
    <definedName name="QB_FORMULA_45" localSheetId="0" hidden="1">'P&amp;L to Budget'!$BR$38,'P&amp;L to Budget'!$BT$38,'P&amp;L to Budget'!$BV$38,'P&amp;L to Budget'!$BX$38,'P&amp;L to Budget'!$J$41,'P&amp;L to Budget'!$L$41,'P&amp;L to Budget'!$R$41,'P&amp;L to Budget'!$T$41,'P&amp;L to Budget'!$Z$41,'P&amp;L to Budget'!$AB$41,'P&amp;L to Budget'!$AH$41,'P&amp;L to Budget'!$AJ$41,'P&amp;L to Budget'!$AP$41,'P&amp;L to Budget'!$AR$41,'P&amp;L to Budget'!$AX$41,'P&amp;L to Budget'!$AZ$41</definedName>
    <definedName name="QB_FORMULA_46" localSheetId="0" hidden="1">'P&amp;L to Budget'!$BF$41,'P&amp;L to Budget'!$BH$41,'P&amp;L to Budget'!$BN$41,'P&amp;L to Budget'!$BP$41,'P&amp;L to Budget'!$BR$41,'P&amp;L to Budget'!$BT$41,'P&amp;L to Budget'!$BV$41,'P&amp;L to Budget'!$BX$41,'P&amp;L to Budget'!$J$42,'P&amp;L to Budget'!$L$42,'P&amp;L to Budget'!$R$42,'P&amp;L to Budget'!$T$42,'P&amp;L to Budget'!$Z$42,'P&amp;L to Budget'!$AB$42,'P&amp;L to Budget'!$AH$42,'P&amp;L to Budget'!$AJ$42</definedName>
    <definedName name="QB_FORMULA_47" localSheetId="0" hidden="1">'P&amp;L to Budget'!$AP$42,'P&amp;L to Budget'!$AR$42,'P&amp;L to Budget'!$AX$42,'P&amp;L to Budget'!$AZ$42,'P&amp;L to Budget'!$BF$42,'P&amp;L to Budget'!$BH$42,'P&amp;L to Budget'!$BN$42,'P&amp;L to Budget'!$BP$42,'P&amp;L to Budget'!$BR$42,'P&amp;L to Budget'!$BT$42,'P&amp;L to Budget'!$BV$42,'P&amp;L to Budget'!$BX$42,'P&amp;L to Budget'!$J$43,'P&amp;L to Budget'!$L$43,'P&amp;L to Budget'!$R$43,'P&amp;L to Budget'!$T$43</definedName>
    <definedName name="QB_FORMULA_48" localSheetId="0" hidden="1">'P&amp;L to Budget'!$Z$43,'P&amp;L to Budget'!$AB$43,'P&amp;L to Budget'!$AH$43,'P&amp;L to Budget'!$AJ$43,'P&amp;L to Budget'!$AP$43,'P&amp;L to Budget'!$AR$43,'P&amp;L to Budget'!$AX$43,'P&amp;L to Budget'!$AZ$43,'P&amp;L to Budget'!$BF$43,'P&amp;L to Budget'!$BH$43,'P&amp;L to Budget'!$BN$43,'P&amp;L to Budget'!$BP$43,'P&amp;L to Budget'!$BR$43,'P&amp;L to Budget'!$BT$43,'P&amp;L to Budget'!$BV$43,'P&amp;L to Budget'!$BX$43</definedName>
    <definedName name="QB_FORMULA_49" localSheetId="0" hidden="1">'P&amp;L to Budget'!$F$44,'P&amp;L to Budget'!$H$44,'P&amp;L to Budget'!$J$44,'P&amp;L to Budget'!$L$44,'P&amp;L to Budget'!$N$44,'P&amp;L to Budget'!$P$44,'P&amp;L to Budget'!$R$44,'P&amp;L to Budget'!$T$44,'P&amp;L to Budget'!$V$44,'P&amp;L to Budget'!$X$44,'P&amp;L to Budget'!$Z$44,'P&amp;L to Budget'!$AB$44,'P&amp;L to Budget'!$AD$44,'P&amp;L to Budget'!$AF$44,'P&amp;L to Budget'!$AH$44,'P&amp;L to Budget'!$AJ$44</definedName>
    <definedName name="QB_FORMULA_5" localSheetId="0" hidden="1">'P&amp;L to Budget'!$J$9,'P&amp;L to Budget'!$L$9,'P&amp;L to Budget'!$R$9,'P&amp;L to Budget'!$T$9,'P&amp;L to Budget'!$Z$9,'P&amp;L to Budget'!$AB$9,'P&amp;L to Budget'!$AH$9,'P&amp;L to Budget'!$AJ$9,'P&amp;L to Budget'!$AP$9,'P&amp;L to Budget'!$AR$9,'P&amp;L to Budget'!$AX$9,'P&amp;L to Budget'!$AZ$9,'P&amp;L to Budget'!$BF$9,'P&amp;L to Budget'!$BH$9,'P&amp;L to Budget'!$BN$9,'P&amp;L to Budget'!$BP$9</definedName>
    <definedName name="QB_FORMULA_50" localSheetId="0" hidden="1">'P&amp;L to Budget'!$AL$44,'P&amp;L to Budget'!$AN$44,'P&amp;L to Budget'!$AP$44,'P&amp;L to Budget'!$AR$44,'P&amp;L to Budget'!$AT$44,'P&amp;L to Budget'!$AV$44,'P&amp;L to Budget'!$AX$44,'P&amp;L to Budget'!$AZ$44,'P&amp;L to Budget'!$BB$44,'P&amp;L to Budget'!$BD$44,'P&amp;L to Budget'!$BF$44,'P&amp;L to Budget'!$BH$44,'P&amp;L to Budget'!$BJ$44,'P&amp;L to Budget'!$BL$44,'P&amp;L to Budget'!$BN$44,'P&amp;L to Budget'!$BP$44</definedName>
    <definedName name="QB_FORMULA_51" localSheetId="0" hidden="1">'P&amp;L to Budget'!$BR$44,'P&amp;L to Budget'!$BT$44,'P&amp;L to Budget'!$BV$44,'P&amp;L to Budget'!$BX$44,'P&amp;L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</definedName>
    <definedName name="QB_FORMULA_52" localSheetId="0" hidden="1">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</definedName>
    <definedName name="QB_FORMULA_53" localSheetId="0" hidden="1">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</definedName>
    <definedName name="QB_FORMULA_54" localSheetId="0" hidden="1">'P&amp;L to Budget'!#REF!,'P&amp;L to Budget'!#REF!,'P&amp;L to Budget'!$F$45,'P&amp;L to Budget'!$H$45,'P&amp;L to Budget'!$J$45,'P&amp;L to Budget'!$L$45,'P&amp;L to Budget'!$N$45,'P&amp;L to Budget'!$P$45,'P&amp;L to Budget'!$R$45,'P&amp;L to Budget'!$T$45,'P&amp;L to Budget'!$V$45,'P&amp;L to Budget'!$X$45,'P&amp;L to Budget'!$Z$45,'P&amp;L to Budget'!$AB$45,'P&amp;L to Budget'!$AD$45,'P&amp;L to Budget'!$AF$45</definedName>
    <definedName name="QB_FORMULA_55" localSheetId="0" hidden="1">'P&amp;L to Budget'!$AH$45,'P&amp;L to Budget'!$AJ$45,'P&amp;L to Budget'!$AL$45,'P&amp;L to Budget'!$AN$45,'P&amp;L to Budget'!$AP$45,'P&amp;L to Budget'!$AR$45,'P&amp;L to Budget'!$AT$45,'P&amp;L to Budget'!$AV$45,'P&amp;L to Budget'!$AX$45,'P&amp;L to Budget'!$AZ$45,'P&amp;L to Budget'!$BB$45,'P&amp;L to Budget'!$BD$45,'P&amp;L to Budget'!$BF$45,'P&amp;L to Budget'!$BH$45,'P&amp;L to Budget'!$BJ$45,'P&amp;L to Budget'!$BL$45</definedName>
    <definedName name="QB_FORMULA_56" localSheetId="0" hidden="1">'P&amp;L to Budget'!$BN$45,'P&amp;L to Budget'!$BP$45,'P&amp;L to Budget'!$BR$45,'P&amp;L to Budget'!$BT$45,'P&amp;L to Budget'!$BV$45,'P&amp;L to Budget'!$BX$45</definedName>
    <definedName name="QB_FORMULA_6" localSheetId="0" hidden="1">'P&amp;L to Budget'!$BR$9,'P&amp;L to Budget'!$BT$9,'P&amp;L to Budget'!$BV$9,'P&amp;L to Budget'!$BX$9,'P&amp;L to Budget'!$J$10,'P&amp;L to Budget'!$L$10,'P&amp;L to Budget'!$R$10,'P&amp;L to Budget'!$T$10,'P&amp;L to Budget'!$Z$10,'P&amp;L to Budget'!$AB$10,'P&amp;L to Budget'!$AH$10,'P&amp;L to Budget'!$AJ$10,'P&amp;L to Budget'!$AP$10,'P&amp;L to Budget'!$AR$10,'P&amp;L to Budget'!$AX$10,'P&amp;L to Budget'!$AZ$10</definedName>
    <definedName name="QB_FORMULA_7" localSheetId="0" hidden="1">'P&amp;L to Budget'!$BF$10,'P&amp;L to Budget'!$BH$10,'P&amp;L to Budget'!$BN$10,'P&amp;L to Budget'!$BP$10,'P&amp;L to Budget'!$BR$10,'P&amp;L to Budget'!$BT$10,'P&amp;L to Budget'!$BV$10,'P&amp;L to Budget'!$BX$10,'P&amp;L to Budget'!$F$11,'P&amp;L to Budget'!$H$11,'P&amp;L to Budget'!$J$11,'P&amp;L to Budget'!$L$11,'P&amp;L to Budget'!$N$11,'P&amp;L to Budget'!$P$11,'P&amp;L to Budget'!$R$11,'P&amp;L to Budget'!$T$11</definedName>
    <definedName name="QB_FORMULA_8" localSheetId="0" hidden="1">'P&amp;L to Budget'!$V$11,'P&amp;L to Budget'!$X$11,'P&amp;L to Budget'!$Z$11,'P&amp;L to Budget'!$AB$11,'P&amp;L to Budget'!$AD$11,'P&amp;L to Budget'!$AF$11,'P&amp;L to Budget'!$AH$11,'P&amp;L to Budget'!$AJ$11,'P&amp;L to Budget'!$AL$11,'P&amp;L to Budget'!$AN$11,'P&amp;L to Budget'!$AP$11,'P&amp;L to Budget'!$AR$11,'P&amp;L to Budget'!$AT$11,'P&amp;L to Budget'!$AV$11,'P&amp;L to Budget'!$AX$11,'P&amp;L to Budget'!$AZ$11</definedName>
    <definedName name="QB_FORMULA_9" localSheetId="0" hidden="1">'P&amp;L to Budget'!$BB$11,'P&amp;L to Budget'!$BD$11,'P&amp;L to Budget'!$BF$11,'P&amp;L to Budget'!$BH$11,'P&amp;L to Budget'!$BJ$11,'P&amp;L to Budget'!$BL$11,'P&amp;L to Budget'!$BN$11,'P&amp;L to Budget'!$BP$11,'P&amp;L to Budget'!$BR$11,'P&amp;L to Budget'!$BT$11,'P&amp;L to Budget'!$BV$11,'P&amp;L to Budget'!$BX$11,'P&amp;L to Budget'!$F$12,'P&amp;L to Budget'!$H$12,'P&amp;L to Budget'!$J$12,'P&amp;L to Budget'!$L$12</definedName>
    <definedName name="QB_ROW_1" localSheetId="3" hidden="1">'Balance Sheet'!$A$3</definedName>
    <definedName name="QB_ROW_1011" localSheetId="3" hidden="1">'Balance Sheet'!$B$4</definedName>
    <definedName name="QB_ROW_101340" localSheetId="0" hidden="1">'P&amp;L to Budget'!$E$15</definedName>
    <definedName name="QB_ROW_10331" localSheetId="3" hidden="1">'Balance Sheet'!$D$16</definedName>
    <definedName name="QB_ROW_108340" localSheetId="0" hidden="1">'P&amp;L to Budget'!$E$16</definedName>
    <definedName name="QB_ROW_121240" localSheetId="0" hidden="1">'P&amp;L to Budget'!$E$19</definedName>
    <definedName name="QB_ROW_12331" localSheetId="3" hidden="1">'Balance Sheet'!$D$17</definedName>
    <definedName name="QB_ROW_123340" localSheetId="0" hidden="1">'P&amp;L to Budget'!$E$20</definedName>
    <definedName name="QB_ROW_1311" localSheetId="3" hidden="1">'Balance Sheet'!$B$8</definedName>
    <definedName name="QB_ROW_136340" localSheetId="0" hidden="1">'P&amp;L to Budget'!$E$17</definedName>
    <definedName name="QB_ROW_14311" localSheetId="3" hidden="1">'Balance Sheet'!$B$20</definedName>
    <definedName name="QB_ROW_150240" localSheetId="0" hidden="1">'P&amp;L to Budget'!$E$22</definedName>
    <definedName name="QB_ROW_157240" localSheetId="0" hidden="1">'P&amp;L to Budget'!$E$23</definedName>
    <definedName name="QB_ROW_158340" localSheetId="0" hidden="1">'P&amp;L to Budget'!$E$24</definedName>
    <definedName name="QB_ROW_168340" localSheetId="0" hidden="1">'P&amp;L to Budget'!$E$30</definedName>
    <definedName name="QB_ROW_172240" localSheetId="0" hidden="1">'P&amp;L to Budget'!$E$25</definedName>
    <definedName name="QB_ROW_180340" localSheetId="0" hidden="1">'P&amp;L to Budget'!$E$33</definedName>
    <definedName name="QB_ROW_18301" localSheetId="2" hidden="1">'Aug Profit by Type'!$A$12</definedName>
    <definedName name="QB_ROW_18301" localSheetId="0" hidden="1">'P&amp;L to Budget'!$A$45</definedName>
    <definedName name="QB_ROW_18301" localSheetId="1" hidden="1">'YTD Profit by Type'!$A$13</definedName>
    <definedName name="QB_ROW_186240" localSheetId="0" hidden="1">'P&amp;L to Budget'!$E$27</definedName>
    <definedName name="QB_ROW_187240" localSheetId="0" hidden="1">'P&amp;L to Budget'!$E$28</definedName>
    <definedName name="QB_ROW_188240" localSheetId="0" hidden="1">'P&amp;L to Budget'!$E$29</definedName>
    <definedName name="QB_ROW_189340" localSheetId="0" hidden="1">'P&amp;L to Budget'!$E$35</definedName>
    <definedName name="QB_ROW_19011" localSheetId="2" hidden="1">'Aug Profit by Type'!$B$2</definedName>
    <definedName name="QB_ROW_19011" localSheetId="0" hidden="1">'P&amp;L to Budget'!$B$3</definedName>
    <definedName name="QB_ROW_19011" localSheetId="1" hidden="1">'YTD Profit by Type'!$B$2</definedName>
    <definedName name="QB_ROW_19311" localSheetId="2" hidden="1">'Aug Profit by Type'!$B$11</definedName>
    <definedName name="QB_ROW_19311" localSheetId="0" hidden="1">'P&amp;L to Budget'!$B$38</definedName>
    <definedName name="QB_ROW_19311" localSheetId="1" hidden="1">'YTD Profit by Type'!$B$12</definedName>
    <definedName name="QB_ROW_193340" localSheetId="0" hidden="1">'P&amp;L to Budget'!$E$36</definedName>
    <definedName name="QB_ROW_20031" localSheetId="2" hidden="1">'Aug Profit by Type'!$D$3</definedName>
    <definedName name="QB_ROW_20031" localSheetId="0" hidden="1">'P&amp;L to Budget'!$D$4</definedName>
    <definedName name="QB_ROW_20031" localSheetId="1" hidden="1">'YTD Profit by Type'!$D$3</definedName>
    <definedName name="QB_ROW_20331" localSheetId="2" hidden="1">'Aug Profit by Type'!$D$9</definedName>
    <definedName name="QB_ROW_20331" localSheetId="0" hidden="1">'P&amp;L to Budget'!$D$11</definedName>
    <definedName name="QB_ROW_20331" localSheetId="1" hidden="1">'YTD Profit by Type'!$D$10</definedName>
    <definedName name="QB_ROW_205230" localSheetId="0" hidden="1">'P&amp;L to Budget'!#REF!</definedName>
    <definedName name="QB_ROW_206230" localSheetId="0" hidden="1">'P&amp;L to Budget'!$D$42</definedName>
    <definedName name="QB_ROW_21031" localSheetId="0" hidden="1">'P&amp;L to Budget'!$D$13</definedName>
    <definedName name="QB_ROW_21331" localSheetId="0" hidden="1">'P&amp;L to Budget'!$D$37</definedName>
    <definedName name="QB_ROW_218240" localSheetId="0" hidden="1">'P&amp;L to Budget'!$E$26</definedName>
    <definedName name="QB_ROW_22011" localSheetId="0" hidden="1">'P&amp;L to Budget'!$B$39</definedName>
    <definedName name="QB_ROW_22311" localSheetId="0" hidden="1">'P&amp;L to Budget'!#REF!</definedName>
    <definedName name="QB_ROW_23021" localSheetId="0" hidden="1">'P&amp;L to Budget'!$C$40</definedName>
    <definedName name="QB_ROW_2321" localSheetId="3" hidden="1">'Balance Sheet'!$C$5</definedName>
    <definedName name="QB_ROW_23321" localSheetId="0" hidden="1">'P&amp;L to Budget'!$B$44</definedName>
    <definedName name="QB_ROW_24021" localSheetId="0" hidden="1">'P&amp;L to Budget'!#REF!</definedName>
    <definedName name="QB_ROW_24321" localSheetId="0" hidden="1">'P&amp;L to Budget'!#REF!</definedName>
    <definedName name="QB_ROW_251240" localSheetId="0" hidden="1">'P&amp;L to Budget'!$E$21</definedName>
    <definedName name="QB_ROW_287340" localSheetId="0" hidden="1">'P&amp;L to Budget'!$E$34</definedName>
    <definedName name="QB_ROW_292340" localSheetId="0" hidden="1">'P&amp;L to Budget'!$E$32</definedName>
    <definedName name="QB_ROW_294340" localSheetId="0" hidden="1">'P&amp;L to Budget'!$E$9</definedName>
    <definedName name="QB_ROW_294340" localSheetId="1" hidden="1">'YTD Profit by Type'!$E$8</definedName>
    <definedName name="QB_ROW_296340" localSheetId="0" hidden="1">'P&amp;L to Budget'!$E$31</definedName>
    <definedName name="QB_ROW_298340" localSheetId="2" hidden="1">'Aug Profit by Type'!$E$4</definedName>
    <definedName name="QB_ROW_298340" localSheetId="0" hidden="1">'P&amp;L to Budget'!$E$5</definedName>
    <definedName name="QB_ROW_298340" localSheetId="1" hidden="1">'YTD Profit by Type'!$E$4</definedName>
    <definedName name="QB_ROW_301" localSheetId="3" hidden="1">'Balance Sheet'!$A$12</definedName>
    <definedName name="QB_ROW_303230" localSheetId="0" hidden="1">'P&amp;L to Budget'!$D$43</definedName>
    <definedName name="QB_ROW_304340" localSheetId="0" hidden="1">'P&amp;L to Budget'!$E$18</definedName>
    <definedName name="QB_ROW_3321" localSheetId="3" hidden="1">'Balance Sheet'!$C$6</definedName>
    <definedName name="QB_ROW_35320" localSheetId="3" hidden="1">'Balance Sheet'!$C$10</definedName>
    <definedName name="QB_ROW_4321" localSheetId="3" hidden="1">'Balance Sheet'!$C$7</definedName>
    <definedName name="QB_ROW_5011" localSheetId="3" hidden="1">'Balance Sheet'!$B$9</definedName>
    <definedName name="QB_ROW_5311" localSheetId="3" hidden="1">'Balance Sheet'!$B$11</definedName>
    <definedName name="QB_ROW_65240" localSheetId="2" hidden="1">'Aug Profit by Type'!$E$5</definedName>
    <definedName name="QB_ROW_65240" localSheetId="0" hidden="1">'P&amp;L to Budget'!$E$6</definedName>
    <definedName name="QB_ROW_65240" localSheetId="1" hidden="1">'YTD Profit by Type'!$E$5</definedName>
    <definedName name="QB_ROW_69340" localSheetId="2" hidden="1">'Aug Profit by Type'!$E$6</definedName>
    <definedName name="QB_ROW_69340" localSheetId="0" hidden="1">'P&amp;L to Budget'!$E$7</definedName>
    <definedName name="QB_ROW_69340" localSheetId="1" hidden="1">'YTD Profit by Type'!$E$6</definedName>
    <definedName name="QB_ROW_7001" localSheetId="3" hidden="1">'Balance Sheet'!$A$13</definedName>
    <definedName name="QB_ROW_7301" localSheetId="3" hidden="1">'Balance Sheet'!$A$21</definedName>
    <definedName name="QB_ROW_8011" localSheetId="3" hidden="1">'Balance Sheet'!$B$14</definedName>
    <definedName name="QB_ROW_8311" localSheetId="3" hidden="1">'Balance Sheet'!$B$19</definedName>
    <definedName name="QB_ROW_84340" localSheetId="2" hidden="1">'Aug Profit by Type'!$E$8</definedName>
    <definedName name="QB_ROW_84340" localSheetId="0" hidden="1">'P&amp;L to Budget'!$E$10</definedName>
    <definedName name="QB_ROW_84340" localSheetId="1" hidden="1">'YTD Profit by Type'!$E$9</definedName>
    <definedName name="QB_ROW_86321" localSheetId="2" hidden="1">'Aug Profit by Type'!$C$10</definedName>
    <definedName name="QB_ROW_86321" localSheetId="0" hidden="1">'P&amp;L to Budget'!$C$12</definedName>
    <definedName name="QB_ROW_86321" localSheetId="1" hidden="1">'YTD Profit by Type'!$C$11</definedName>
    <definedName name="QB_ROW_89340" localSheetId="2" hidden="1">'Aug Profit by Type'!$E$7</definedName>
    <definedName name="QB_ROW_89340" localSheetId="0" hidden="1">'P&amp;L to Budget'!$E$8</definedName>
    <definedName name="QB_ROW_89340" localSheetId="1" hidden="1">'YTD Profit by Type'!$E$7</definedName>
    <definedName name="QB_ROW_9021" localSheetId="3" hidden="1">'Balance Sheet'!$C$15</definedName>
    <definedName name="QB_ROW_91230" localSheetId="0" hidden="1">'P&amp;L to Budget'!$D$41</definedName>
    <definedName name="QB_ROW_9321" localSheetId="3" hidden="1">'Balance Sheet'!$C$18</definedName>
    <definedName name="QB_ROW_93240" localSheetId="0" hidden="1">'P&amp;L to Budget'!$E$14</definedName>
    <definedName name="QBCANSUPPORTUPDATE" localSheetId="2">TRUE</definedName>
    <definedName name="QBCANSUPPORTUPDATE" localSheetId="3">TRUE</definedName>
    <definedName name="QBCANSUPPORTUPDATE" localSheetId="0">TRUE</definedName>
    <definedName name="QBCANSUPPORTUPDATE" localSheetId="1">TRUE</definedName>
    <definedName name="QBCOMPANYFILENAME" localSheetId="2">"C:\Users\Public\Documents\Intuit\QuickBooks\Company Files\Company Files\wild oak saddle quickbooks.qbw"</definedName>
    <definedName name="QBCOMPANYFILENAME" localSheetId="3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ENDDATE" localSheetId="2">20220831</definedName>
    <definedName name="QBENDDATE" localSheetId="3">20220831</definedName>
    <definedName name="QBENDDATE" localSheetId="0">20220831</definedName>
    <definedName name="QBENDDATE" localSheetId="1">20220831</definedName>
    <definedName name="QBHEADERSONSCREEN" localSheetId="2">FALSE</definedName>
    <definedName name="QBHEADERSONSCREEN" localSheetId="3">FALSE</definedName>
    <definedName name="QBHEADERSONSCREEN" localSheetId="0">FALSE</definedName>
    <definedName name="QBHEADERSONSCREEN" localSheetId="1">FALSE</definedName>
    <definedName name="QBMETADATASIZE" localSheetId="2">5959</definedName>
    <definedName name="QBMETADATASIZE" localSheetId="3">5924</definedName>
    <definedName name="QBMETADATASIZE" localSheetId="0">5924</definedName>
    <definedName name="QBMETADATASIZE" localSheetId="1">5959</definedName>
    <definedName name="QBPRESERVECOLOR" localSheetId="2">TRUE</definedName>
    <definedName name="QBPRESERVECOLOR" localSheetId="3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3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3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3">TRUE</definedName>
    <definedName name="QBPRESERVESPACE" localSheetId="0">TRUE</definedName>
    <definedName name="QBPRESERVESPACE" localSheetId="1">TRUE</definedName>
    <definedName name="QBREPORTCOLAXIS" localSheetId="2">19</definedName>
    <definedName name="QBREPORTCOLAXIS" localSheetId="3">0</definedName>
    <definedName name="QBREPORTCOLAXIS" localSheetId="0">6</definedName>
    <definedName name="QBREPORTCOLAXIS" localSheetId="1">19</definedName>
    <definedName name="QBREPORTCOMPANYID" localSheetId="2">"bc71c6f735384ab6baf191c77e966670"</definedName>
    <definedName name="QBREPORTCOMPANYID" localSheetId="3">"bc71c6f735384ab6baf191c77e966670"</definedName>
    <definedName name="QBREPORTCOMPANYID" localSheetId="0">"bc71c6f735384ab6baf191c77e966670"</definedName>
    <definedName name="QBREPORTCOMPANYID" localSheetId="1">"bc71c6f735384ab6baf191c77e966670"</definedName>
    <definedName name="QBREPORTCOMPARECOL_ANNUALBUDGET" localSheetId="2">FALSE</definedName>
    <definedName name="QBREPORTCOMPARECOL_ANNUALBUDGET" localSheetId="3">FALSE</definedName>
    <definedName name="QBREPORTCOMPARECOL_ANNUALBUDGET" localSheetId="0">FALSE</definedName>
    <definedName name="QBREPORTCOMPARECOL_ANNUALBUDGET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3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3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3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3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3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3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3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3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0">FALSE</definedName>
    <definedName name="QBREPORTCOMPARECOL_PREVPERIOD" localSheetId="1">FALSE</definedName>
    <definedName name="QBREPORTCOMPARECOL_PREVYEAR" localSheetId="2">FALSE</definedName>
    <definedName name="QBREPORTCOMPARECOL_PREVYEAR" localSheetId="3">TRUE</definedName>
    <definedName name="QBREPORTCOMPARECOL_PREVYEAR" localSheetId="0">FALSE</definedName>
    <definedName name="QBREPORTCOMPARECOL_PREVYEAR" localSheetId="1">FALSE</definedName>
    <definedName name="QBREPORTCOMPARECOL_PYDIFF" localSheetId="2">FALSE</definedName>
    <definedName name="QBREPORTCOMPARECOL_PYDIFF" localSheetId="3">TRUE</definedName>
    <definedName name="QBREPORTCOMPARECOL_PYDIFF" localSheetId="0">FALSE</definedName>
    <definedName name="QBREPORTCOMPARECOL_PYDIFF" localSheetId="1">FALSE</definedName>
    <definedName name="QBREPORTCOMPARECOL_PYPCT" localSheetId="2">FALSE</definedName>
    <definedName name="QBREPORTCOMPARECOL_PYPCT" localSheetId="3">TRUE</definedName>
    <definedName name="QBREPORTCOMPARECOL_PYPCT" localSheetId="0">FALSE</definedName>
    <definedName name="QBREPORTCOMPARECOL_PYPCT" localSheetId="1">FALSE</definedName>
    <definedName name="QBREPORTCOMPARECOL_QTY" localSheetId="2">FALSE</definedName>
    <definedName name="QBREPORTCOMPARECOL_QTY" localSheetId="3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3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3">FALSE</definedName>
    <definedName name="QBREPORTCOMPARECOL_YTD" localSheetId="0">FALSE</definedName>
    <definedName name="QBREPORTCOMPARECOL_YTD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0">FALSE</definedName>
    <definedName name="QBREPORTCOMPARECOL_YTDBUDGET" localSheetId="1">FALSE</definedName>
    <definedName name="QBREPORTCOMPARECOL_YTDPCT" localSheetId="2">FALSE</definedName>
    <definedName name="QBREPORTCOMPARECOL_YTDPCT" localSheetId="3">FALSE</definedName>
    <definedName name="QBREPORTCOMPARECOL_YTDPCT" localSheetId="0">FALSE</definedName>
    <definedName name="QBREPORTCOMPARECOL_YTDPCT" localSheetId="1">FALSE</definedName>
    <definedName name="QBREPORTROWAXIS" localSheetId="2">11</definedName>
    <definedName name="QBREPORTROWAXIS" localSheetId="3">9</definedName>
    <definedName name="QBREPORTROWAXIS" localSheetId="0">11</definedName>
    <definedName name="QBREPORTROWAXIS" localSheetId="1">11</definedName>
    <definedName name="QBREPORTSUBCOLAXIS" localSheetId="2">0</definedName>
    <definedName name="QBREPORTSUBCOLAXIS" localSheetId="3">24</definedName>
    <definedName name="QBREPORTSUBCOLAXIS" localSheetId="0">24</definedName>
    <definedName name="QBREPORTSUBCOLAXIS" localSheetId="1">0</definedName>
    <definedName name="QBREPORTTYPE" localSheetId="2">3</definedName>
    <definedName name="QBREPORTTYPE" localSheetId="3">6</definedName>
    <definedName name="QBREPORTTYPE" localSheetId="0">288</definedName>
    <definedName name="QBREPORTTYPE" localSheetId="1">3</definedName>
    <definedName name="QBROWHEADERS" localSheetId="2">5</definedName>
    <definedName name="QBROWHEADERS" localSheetId="3">4</definedName>
    <definedName name="QBROWHEADERS" localSheetId="0">5</definedName>
    <definedName name="QBROWHEADERS" localSheetId="1">5</definedName>
    <definedName name="QBSTARTDATE" localSheetId="2">20220801</definedName>
    <definedName name="QBSTARTDATE" localSheetId="3">20220831</definedName>
    <definedName name="QBSTARTDATE" localSheetId="0">20220101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45" i="1" l="1"/>
  <c r="BR45" i="1"/>
  <c r="BL45" i="1"/>
  <c r="BJ45" i="1"/>
  <c r="L14" i="3"/>
  <c r="J14" i="3"/>
  <c r="H14" i="3"/>
  <c r="F14" i="3"/>
  <c r="N12" i="3"/>
  <c r="L12" i="3"/>
  <c r="J12" i="3"/>
  <c r="H12" i="3"/>
  <c r="F12" i="3"/>
  <c r="L13" i="4"/>
  <c r="J13" i="4"/>
  <c r="H13" i="4"/>
  <c r="F13" i="4"/>
  <c r="N11" i="4"/>
  <c r="L11" i="4"/>
  <c r="J11" i="4"/>
  <c r="H11" i="4"/>
  <c r="F11" i="4"/>
  <c r="N4" i="4" l="1"/>
  <c r="N5" i="4"/>
  <c r="N6" i="4"/>
  <c r="N7" i="4"/>
  <c r="N8" i="4"/>
  <c r="F9" i="4"/>
  <c r="N9" i="4" s="1"/>
  <c r="H9" i="4"/>
  <c r="J9" i="4"/>
  <c r="L9" i="4"/>
  <c r="N4" i="3"/>
  <c r="N5" i="3"/>
  <c r="N6" i="3"/>
  <c r="N7" i="3"/>
  <c r="N8" i="3"/>
  <c r="N9" i="3"/>
  <c r="F10" i="3"/>
  <c r="N10" i="3" s="1"/>
  <c r="H10" i="3"/>
  <c r="J10" i="3"/>
  <c r="L10" i="3"/>
  <c r="I5" i="2"/>
  <c r="K5" i="2"/>
  <c r="I6" i="2"/>
  <c r="K6" i="2"/>
  <c r="I7" i="2"/>
  <c r="K7" i="2"/>
  <c r="E8" i="2"/>
  <c r="G8" i="2"/>
  <c r="I8" i="2"/>
  <c r="K8" i="2"/>
  <c r="I10" i="2"/>
  <c r="K10" i="2"/>
  <c r="E11" i="2"/>
  <c r="E12" i="2" s="1"/>
  <c r="G11" i="2"/>
  <c r="G12" i="2"/>
  <c r="I16" i="2"/>
  <c r="K16" i="2"/>
  <c r="I17" i="2"/>
  <c r="K17" i="2"/>
  <c r="E18" i="2"/>
  <c r="I18" i="2" s="1"/>
  <c r="G18" i="2"/>
  <c r="G19" i="2" s="1"/>
  <c r="G21" i="2" s="1"/>
  <c r="I20" i="2"/>
  <c r="K20" i="2"/>
  <c r="BL44" i="1"/>
  <c r="BJ44" i="1"/>
  <c r="BN44" i="1" s="1"/>
  <c r="BD44" i="1"/>
  <c r="BB44" i="1"/>
  <c r="BF44" i="1" s="1"/>
  <c r="AV44" i="1"/>
  <c r="AT44" i="1"/>
  <c r="AN44" i="1"/>
  <c r="AL44" i="1"/>
  <c r="AP44" i="1" s="1"/>
  <c r="AF44" i="1"/>
  <c r="AD44" i="1"/>
  <c r="X44" i="1"/>
  <c r="V44" i="1"/>
  <c r="Z44" i="1" s="1"/>
  <c r="P44" i="1"/>
  <c r="N44" i="1"/>
  <c r="H44" i="1"/>
  <c r="L44" i="1" s="1"/>
  <c r="F44" i="1"/>
  <c r="BT43" i="1"/>
  <c r="BX43" i="1" s="1"/>
  <c r="BR43" i="1"/>
  <c r="BP43" i="1"/>
  <c r="BN43" i="1"/>
  <c r="BH43" i="1"/>
  <c r="BF43" i="1"/>
  <c r="AZ43" i="1"/>
  <c r="AX43" i="1"/>
  <c r="AR43" i="1"/>
  <c r="AP43" i="1"/>
  <c r="AJ43" i="1"/>
  <c r="AH43" i="1"/>
  <c r="AB43" i="1"/>
  <c r="Z43" i="1"/>
  <c r="T43" i="1"/>
  <c r="R43" i="1"/>
  <c r="L43" i="1"/>
  <c r="J43" i="1"/>
  <c r="BT42" i="1"/>
  <c r="BR42" i="1"/>
  <c r="BV42" i="1" s="1"/>
  <c r="BP42" i="1"/>
  <c r="BN42" i="1"/>
  <c r="BH42" i="1"/>
  <c r="BF42" i="1"/>
  <c r="AZ42" i="1"/>
  <c r="AX42" i="1"/>
  <c r="AR42" i="1"/>
  <c r="AP42" i="1"/>
  <c r="AJ42" i="1"/>
  <c r="AH42" i="1"/>
  <c r="AB42" i="1"/>
  <c r="Z42" i="1"/>
  <c r="T42" i="1"/>
  <c r="R42" i="1"/>
  <c r="L42" i="1"/>
  <c r="J42" i="1"/>
  <c r="BT41" i="1"/>
  <c r="BR41" i="1"/>
  <c r="BP41" i="1"/>
  <c r="BN41" i="1"/>
  <c r="BH41" i="1"/>
  <c r="BF41" i="1"/>
  <c r="AZ41" i="1"/>
  <c r="AX41" i="1"/>
  <c r="AR41" i="1"/>
  <c r="AP41" i="1"/>
  <c r="AJ41" i="1"/>
  <c r="AH41" i="1"/>
  <c r="AB41" i="1"/>
  <c r="Z41" i="1"/>
  <c r="T41" i="1"/>
  <c r="R41" i="1"/>
  <c r="L41" i="1"/>
  <c r="J41" i="1"/>
  <c r="BL37" i="1"/>
  <c r="BP37" i="1" s="1"/>
  <c r="BJ37" i="1"/>
  <c r="BN37" i="1" s="1"/>
  <c r="BD37" i="1"/>
  <c r="BH37" i="1" s="1"/>
  <c r="BB37" i="1"/>
  <c r="AV37" i="1"/>
  <c r="AT37" i="1"/>
  <c r="AX37" i="1" s="1"/>
  <c r="AN37" i="1"/>
  <c r="AL37" i="1"/>
  <c r="AP37" i="1" s="1"/>
  <c r="AF37" i="1"/>
  <c r="AJ37" i="1" s="1"/>
  <c r="AD37" i="1"/>
  <c r="AH37" i="1" s="1"/>
  <c r="X37" i="1"/>
  <c r="V37" i="1"/>
  <c r="Z37" i="1" s="1"/>
  <c r="P37" i="1"/>
  <c r="N37" i="1"/>
  <c r="R37" i="1" s="1"/>
  <c r="H37" i="1"/>
  <c r="F37" i="1"/>
  <c r="J37" i="1" s="1"/>
  <c r="BT36" i="1"/>
  <c r="BR36" i="1"/>
  <c r="BV36" i="1" s="1"/>
  <c r="BP36" i="1"/>
  <c r="BN36" i="1"/>
  <c r="BH36" i="1"/>
  <c r="BF36" i="1"/>
  <c r="AZ36" i="1"/>
  <c r="AX36" i="1"/>
  <c r="AR36" i="1"/>
  <c r="AP36" i="1"/>
  <c r="AJ36" i="1"/>
  <c r="AH36" i="1"/>
  <c r="AB36" i="1"/>
  <c r="Z36" i="1"/>
  <c r="T36" i="1"/>
  <c r="R36" i="1"/>
  <c r="L36" i="1"/>
  <c r="J36" i="1"/>
  <c r="BT35" i="1"/>
  <c r="BX35" i="1" s="1"/>
  <c r="BR35" i="1"/>
  <c r="BP35" i="1"/>
  <c r="BN35" i="1"/>
  <c r="BH35" i="1"/>
  <c r="BF35" i="1"/>
  <c r="AZ35" i="1"/>
  <c r="AX35" i="1"/>
  <c r="AR35" i="1"/>
  <c r="AP35" i="1"/>
  <c r="AJ35" i="1"/>
  <c r="AH35" i="1"/>
  <c r="AB35" i="1"/>
  <c r="Z35" i="1"/>
  <c r="T35" i="1"/>
  <c r="R35" i="1"/>
  <c r="L35" i="1"/>
  <c r="J35" i="1"/>
  <c r="BV34" i="1"/>
  <c r="BT34" i="1"/>
  <c r="BR34" i="1"/>
  <c r="BP34" i="1"/>
  <c r="BN34" i="1"/>
  <c r="BH34" i="1"/>
  <c r="BF34" i="1"/>
  <c r="AZ34" i="1"/>
  <c r="AX34" i="1"/>
  <c r="AR34" i="1"/>
  <c r="AP34" i="1"/>
  <c r="AJ34" i="1"/>
  <c r="AH34" i="1"/>
  <c r="AB34" i="1"/>
  <c r="Z34" i="1"/>
  <c r="T34" i="1"/>
  <c r="R34" i="1"/>
  <c r="L34" i="1"/>
  <c r="J34" i="1"/>
  <c r="BT33" i="1"/>
  <c r="BX33" i="1" s="1"/>
  <c r="BR33" i="1"/>
  <c r="BP33" i="1"/>
  <c r="BN33" i="1"/>
  <c r="BH33" i="1"/>
  <c r="BF33" i="1"/>
  <c r="AZ33" i="1"/>
  <c r="AX33" i="1"/>
  <c r="AR33" i="1"/>
  <c r="AP33" i="1"/>
  <c r="AJ33" i="1"/>
  <c r="AH33" i="1"/>
  <c r="AB33" i="1"/>
  <c r="Z33" i="1"/>
  <c r="T33" i="1"/>
  <c r="R33" i="1"/>
  <c r="L33" i="1"/>
  <c r="J33" i="1"/>
  <c r="BT32" i="1"/>
  <c r="BR32" i="1"/>
  <c r="BP32" i="1"/>
  <c r="BN32" i="1"/>
  <c r="BH32" i="1"/>
  <c r="BF32" i="1"/>
  <c r="AZ32" i="1"/>
  <c r="AX32" i="1"/>
  <c r="AR32" i="1"/>
  <c r="AP32" i="1"/>
  <c r="AJ32" i="1"/>
  <c r="AH32" i="1"/>
  <c r="AB32" i="1"/>
  <c r="Z32" i="1"/>
  <c r="T32" i="1"/>
  <c r="R32" i="1"/>
  <c r="L32" i="1"/>
  <c r="J32" i="1"/>
  <c r="BT31" i="1"/>
  <c r="BR31" i="1"/>
  <c r="BV31" i="1" s="1"/>
  <c r="BP31" i="1"/>
  <c r="BN31" i="1"/>
  <c r="BH31" i="1"/>
  <c r="BF31" i="1"/>
  <c r="AZ31" i="1"/>
  <c r="AX31" i="1"/>
  <c r="AR31" i="1"/>
  <c r="AP31" i="1"/>
  <c r="AJ31" i="1"/>
  <c r="AH31" i="1"/>
  <c r="AB31" i="1"/>
  <c r="Z31" i="1"/>
  <c r="T31" i="1"/>
  <c r="R31" i="1"/>
  <c r="L31" i="1"/>
  <c r="J31" i="1"/>
  <c r="BT30" i="1"/>
  <c r="BR30" i="1"/>
  <c r="BV30" i="1" s="1"/>
  <c r="BP30" i="1"/>
  <c r="BN30" i="1"/>
  <c r="BH30" i="1"/>
  <c r="BF30" i="1"/>
  <c r="AZ30" i="1"/>
  <c r="AX30" i="1"/>
  <c r="AR30" i="1"/>
  <c r="AP30" i="1"/>
  <c r="AJ30" i="1"/>
  <c r="AH30" i="1"/>
  <c r="AB30" i="1"/>
  <c r="Z30" i="1"/>
  <c r="T30" i="1"/>
  <c r="R30" i="1"/>
  <c r="L30" i="1"/>
  <c r="J30" i="1"/>
  <c r="BT29" i="1"/>
  <c r="BX29" i="1" s="1"/>
  <c r="BR29" i="1"/>
  <c r="BP29" i="1"/>
  <c r="BN29" i="1"/>
  <c r="BH29" i="1"/>
  <c r="BF29" i="1"/>
  <c r="AZ29" i="1"/>
  <c r="AX29" i="1"/>
  <c r="AR29" i="1"/>
  <c r="AP29" i="1"/>
  <c r="AJ29" i="1"/>
  <c r="AH29" i="1"/>
  <c r="AB29" i="1"/>
  <c r="Z29" i="1"/>
  <c r="T29" i="1"/>
  <c r="R29" i="1"/>
  <c r="L29" i="1"/>
  <c r="J29" i="1"/>
  <c r="BT28" i="1"/>
  <c r="BR28" i="1"/>
  <c r="BV28" i="1" s="1"/>
  <c r="BP28" i="1"/>
  <c r="BN28" i="1"/>
  <c r="BH28" i="1"/>
  <c r="BF28" i="1"/>
  <c r="AZ28" i="1"/>
  <c r="AX28" i="1"/>
  <c r="AR28" i="1"/>
  <c r="AP28" i="1"/>
  <c r="AJ28" i="1"/>
  <c r="AH28" i="1"/>
  <c r="AB28" i="1"/>
  <c r="Z28" i="1"/>
  <c r="T28" i="1"/>
  <c r="R28" i="1"/>
  <c r="L28" i="1"/>
  <c r="J28" i="1"/>
  <c r="BT27" i="1"/>
  <c r="BR27" i="1"/>
  <c r="BV27" i="1" s="1"/>
  <c r="BP27" i="1"/>
  <c r="BN27" i="1"/>
  <c r="BH27" i="1"/>
  <c r="BF27" i="1"/>
  <c r="AZ27" i="1"/>
  <c r="AX27" i="1"/>
  <c r="AR27" i="1"/>
  <c r="AP27" i="1"/>
  <c r="AJ27" i="1"/>
  <c r="AH27" i="1"/>
  <c r="AB27" i="1"/>
  <c r="Z27" i="1"/>
  <c r="T27" i="1"/>
  <c r="R27" i="1"/>
  <c r="L27" i="1"/>
  <c r="J27" i="1"/>
  <c r="BT26" i="1"/>
  <c r="BR26" i="1"/>
  <c r="BV26" i="1" s="1"/>
  <c r="BP26" i="1"/>
  <c r="BN26" i="1"/>
  <c r="BH26" i="1"/>
  <c r="BF26" i="1"/>
  <c r="AZ26" i="1"/>
  <c r="AX26" i="1"/>
  <c r="AR26" i="1"/>
  <c r="AP26" i="1"/>
  <c r="AJ26" i="1"/>
  <c r="AH26" i="1"/>
  <c r="AB26" i="1"/>
  <c r="Z26" i="1"/>
  <c r="T26" i="1"/>
  <c r="R26" i="1"/>
  <c r="L26" i="1"/>
  <c r="J26" i="1"/>
  <c r="BT25" i="1"/>
  <c r="BX25" i="1" s="1"/>
  <c r="BR25" i="1"/>
  <c r="BP25" i="1"/>
  <c r="BN25" i="1"/>
  <c r="BH25" i="1"/>
  <c r="BF25" i="1"/>
  <c r="AZ25" i="1"/>
  <c r="AX25" i="1"/>
  <c r="AR25" i="1"/>
  <c r="AP25" i="1"/>
  <c r="AJ25" i="1"/>
  <c r="AH25" i="1"/>
  <c r="AB25" i="1"/>
  <c r="Z25" i="1"/>
  <c r="T25" i="1"/>
  <c r="R25" i="1"/>
  <c r="L25" i="1"/>
  <c r="J25" i="1"/>
  <c r="BT24" i="1"/>
  <c r="BR24" i="1"/>
  <c r="BV24" i="1" s="1"/>
  <c r="BP24" i="1"/>
  <c r="BN24" i="1"/>
  <c r="BH24" i="1"/>
  <c r="BF24" i="1"/>
  <c r="AZ24" i="1"/>
  <c r="AX24" i="1"/>
  <c r="AR24" i="1"/>
  <c r="AP24" i="1"/>
  <c r="AJ24" i="1"/>
  <c r="AH24" i="1"/>
  <c r="AB24" i="1"/>
  <c r="Z24" i="1"/>
  <c r="T24" i="1"/>
  <c r="R24" i="1"/>
  <c r="L24" i="1"/>
  <c r="J24" i="1"/>
  <c r="BT23" i="1"/>
  <c r="BR23" i="1"/>
  <c r="BV23" i="1" s="1"/>
  <c r="BP23" i="1"/>
  <c r="BN23" i="1"/>
  <c r="BH23" i="1"/>
  <c r="BF23" i="1"/>
  <c r="AZ23" i="1"/>
  <c r="AX23" i="1"/>
  <c r="AR23" i="1"/>
  <c r="AP23" i="1"/>
  <c r="AJ23" i="1"/>
  <c r="AH23" i="1"/>
  <c r="AB23" i="1"/>
  <c r="Z23" i="1"/>
  <c r="T23" i="1"/>
  <c r="R23" i="1"/>
  <c r="L23" i="1"/>
  <c r="J23" i="1"/>
  <c r="BT22" i="1"/>
  <c r="BR22" i="1"/>
  <c r="BV22" i="1" s="1"/>
  <c r="BP22" i="1"/>
  <c r="BN22" i="1"/>
  <c r="BH22" i="1"/>
  <c r="BF22" i="1"/>
  <c r="AZ22" i="1"/>
  <c r="AX22" i="1"/>
  <c r="AR22" i="1"/>
  <c r="AP22" i="1"/>
  <c r="AJ22" i="1"/>
  <c r="AH22" i="1"/>
  <c r="AB22" i="1"/>
  <c r="Z22" i="1"/>
  <c r="T22" i="1"/>
  <c r="R22" i="1"/>
  <c r="L22" i="1"/>
  <c r="J22" i="1"/>
  <c r="BT21" i="1"/>
  <c r="BX21" i="1" s="1"/>
  <c r="BR21" i="1"/>
  <c r="BP21" i="1"/>
  <c r="BN21" i="1"/>
  <c r="BH21" i="1"/>
  <c r="BF21" i="1"/>
  <c r="AZ21" i="1"/>
  <c r="AX21" i="1"/>
  <c r="AR21" i="1"/>
  <c r="AP21" i="1"/>
  <c r="AJ21" i="1"/>
  <c r="AH21" i="1"/>
  <c r="AB21" i="1"/>
  <c r="Z21" i="1"/>
  <c r="T21" i="1"/>
  <c r="R21" i="1"/>
  <c r="L21" i="1"/>
  <c r="J21" i="1"/>
  <c r="BT20" i="1"/>
  <c r="BR20" i="1"/>
  <c r="BV20" i="1" s="1"/>
  <c r="BP20" i="1"/>
  <c r="BN20" i="1"/>
  <c r="BH20" i="1"/>
  <c r="BF20" i="1"/>
  <c r="AZ20" i="1"/>
  <c r="AX20" i="1"/>
  <c r="AR20" i="1"/>
  <c r="AP20" i="1"/>
  <c r="AJ20" i="1"/>
  <c r="AH20" i="1"/>
  <c r="AB20" i="1"/>
  <c r="Z20" i="1"/>
  <c r="T20" i="1"/>
  <c r="R20" i="1"/>
  <c r="L20" i="1"/>
  <c r="J20" i="1"/>
  <c r="BT19" i="1"/>
  <c r="BR19" i="1"/>
  <c r="BV19" i="1" s="1"/>
  <c r="BP19" i="1"/>
  <c r="BN19" i="1"/>
  <c r="BH19" i="1"/>
  <c r="BF19" i="1"/>
  <c r="AZ19" i="1"/>
  <c r="AX19" i="1"/>
  <c r="AR19" i="1"/>
  <c r="AP19" i="1"/>
  <c r="AJ19" i="1"/>
  <c r="AH19" i="1"/>
  <c r="AB19" i="1"/>
  <c r="Z19" i="1"/>
  <c r="T19" i="1"/>
  <c r="R19" i="1"/>
  <c r="L19" i="1"/>
  <c r="J19" i="1"/>
  <c r="BT18" i="1"/>
  <c r="BR18" i="1"/>
  <c r="BV18" i="1" s="1"/>
  <c r="BP18" i="1"/>
  <c r="BN18" i="1"/>
  <c r="BH18" i="1"/>
  <c r="BF18" i="1"/>
  <c r="AZ18" i="1"/>
  <c r="AX18" i="1"/>
  <c r="AR18" i="1"/>
  <c r="AP18" i="1"/>
  <c r="AJ18" i="1"/>
  <c r="AH18" i="1"/>
  <c r="AB18" i="1"/>
  <c r="Z18" i="1"/>
  <c r="T18" i="1"/>
  <c r="R18" i="1"/>
  <c r="L18" i="1"/>
  <c r="J18" i="1"/>
  <c r="BT17" i="1"/>
  <c r="BX17" i="1" s="1"/>
  <c r="BR17" i="1"/>
  <c r="BP17" i="1"/>
  <c r="BN17" i="1"/>
  <c r="BH17" i="1"/>
  <c r="BF17" i="1"/>
  <c r="AZ17" i="1"/>
  <c r="AX17" i="1"/>
  <c r="AR17" i="1"/>
  <c r="AP17" i="1"/>
  <c r="AJ17" i="1"/>
  <c r="AH17" i="1"/>
  <c r="AB17" i="1"/>
  <c r="Z17" i="1"/>
  <c r="T17" i="1"/>
  <c r="R17" i="1"/>
  <c r="L17" i="1"/>
  <c r="J17" i="1"/>
  <c r="BT16" i="1"/>
  <c r="BR16" i="1"/>
  <c r="BV16" i="1" s="1"/>
  <c r="BP16" i="1"/>
  <c r="BN16" i="1"/>
  <c r="BH16" i="1"/>
  <c r="BF16" i="1"/>
  <c r="AZ16" i="1"/>
  <c r="AX16" i="1"/>
  <c r="AR16" i="1"/>
  <c r="AP16" i="1"/>
  <c r="AJ16" i="1"/>
  <c r="AH16" i="1"/>
  <c r="AB16" i="1"/>
  <c r="Z16" i="1"/>
  <c r="T16" i="1"/>
  <c r="R16" i="1"/>
  <c r="L16" i="1"/>
  <c r="J16" i="1"/>
  <c r="BT15" i="1"/>
  <c r="BR15" i="1"/>
  <c r="BV15" i="1" s="1"/>
  <c r="BP15" i="1"/>
  <c r="BN15" i="1"/>
  <c r="BH15" i="1"/>
  <c r="BF15" i="1"/>
  <c r="AZ15" i="1"/>
  <c r="AX15" i="1"/>
  <c r="AR15" i="1"/>
  <c r="AP15" i="1"/>
  <c r="AJ15" i="1"/>
  <c r="AH15" i="1"/>
  <c r="AB15" i="1"/>
  <c r="Z15" i="1"/>
  <c r="T15" i="1"/>
  <c r="R15" i="1"/>
  <c r="L15" i="1"/>
  <c r="J15" i="1"/>
  <c r="BT14" i="1"/>
  <c r="BR14" i="1"/>
  <c r="BV14" i="1" s="1"/>
  <c r="BP14" i="1"/>
  <c r="BN14" i="1"/>
  <c r="BH14" i="1"/>
  <c r="BF14" i="1"/>
  <c r="AZ14" i="1"/>
  <c r="AX14" i="1"/>
  <c r="AR14" i="1"/>
  <c r="AP14" i="1"/>
  <c r="AJ14" i="1"/>
  <c r="AH14" i="1"/>
  <c r="AB14" i="1"/>
  <c r="Z14" i="1"/>
  <c r="T14" i="1"/>
  <c r="R14" i="1"/>
  <c r="L14" i="1"/>
  <c r="J14" i="1"/>
  <c r="AN12" i="1"/>
  <c r="AL12" i="1"/>
  <c r="AP12" i="1" s="1"/>
  <c r="V12" i="1"/>
  <c r="BL11" i="1"/>
  <c r="BL12" i="1" s="1"/>
  <c r="BJ11" i="1"/>
  <c r="BD11" i="1"/>
  <c r="BB11" i="1"/>
  <c r="BF11" i="1" s="1"/>
  <c r="AV11" i="1"/>
  <c r="AV12" i="1" s="1"/>
  <c r="AT11" i="1"/>
  <c r="AX11" i="1" s="1"/>
  <c r="AN11" i="1"/>
  <c r="AL11" i="1"/>
  <c r="AP11" i="1" s="1"/>
  <c r="AF11" i="1"/>
  <c r="AF12" i="1" s="1"/>
  <c r="AD11" i="1"/>
  <c r="X11" i="1"/>
  <c r="X12" i="1" s="1"/>
  <c r="X38" i="1" s="1"/>
  <c r="V11" i="1"/>
  <c r="Z11" i="1" s="1"/>
  <c r="P11" i="1"/>
  <c r="N11" i="1"/>
  <c r="R11" i="1" s="1"/>
  <c r="H11" i="1"/>
  <c r="F11" i="1"/>
  <c r="J11" i="1" s="1"/>
  <c r="BT10" i="1"/>
  <c r="BX10" i="1" s="1"/>
  <c r="BR10" i="1"/>
  <c r="BP10" i="1"/>
  <c r="BN10" i="1"/>
  <c r="BH10" i="1"/>
  <c r="BF10" i="1"/>
  <c r="AZ10" i="1"/>
  <c r="AX10" i="1"/>
  <c r="AR10" i="1"/>
  <c r="AP10" i="1"/>
  <c r="AJ10" i="1"/>
  <c r="AH10" i="1"/>
  <c r="AB10" i="1"/>
  <c r="Z10" i="1"/>
  <c r="T10" i="1"/>
  <c r="R10" i="1"/>
  <c r="L10" i="1"/>
  <c r="J10" i="1"/>
  <c r="BT9" i="1"/>
  <c r="BR9" i="1"/>
  <c r="BV9" i="1" s="1"/>
  <c r="BP9" i="1"/>
  <c r="BN9" i="1"/>
  <c r="BH9" i="1"/>
  <c r="BF9" i="1"/>
  <c r="AZ9" i="1"/>
  <c r="AX9" i="1"/>
  <c r="AR9" i="1"/>
  <c r="AP9" i="1"/>
  <c r="AJ9" i="1"/>
  <c r="AH9" i="1"/>
  <c r="AB9" i="1"/>
  <c r="Z9" i="1"/>
  <c r="T9" i="1"/>
  <c r="R9" i="1"/>
  <c r="L9" i="1"/>
  <c r="J9" i="1"/>
  <c r="BT8" i="1"/>
  <c r="BR8" i="1"/>
  <c r="BV8" i="1" s="1"/>
  <c r="BP8" i="1"/>
  <c r="BN8" i="1"/>
  <c r="BH8" i="1"/>
  <c r="BF8" i="1"/>
  <c r="AZ8" i="1"/>
  <c r="AX8" i="1"/>
  <c r="AR8" i="1"/>
  <c r="AP8" i="1"/>
  <c r="AJ8" i="1"/>
  <c r="AH8" i="1"/>
  <c r="AB8" i="1"/>
  <c r="Z8" i="1"/>
  <c r="T8" i="1"/>
  <c r="R8" i="1"/>
  <c r="L8" i="1"/>
  <c r="J8" i="1"/>
  <c r="BT7" i="1"/>
  <c r="BR7" i="1"/>
  <c r="BV7" i="1" s="1"/>
  <c r="BP7" i="1"/>
  <c r="BN7" i="1"/>
  <c r="BH7" i="1"/>
  <c r="BF7" i="1"/>
  <c r="AZ7" i="1"/>
  <c r="AX7" i="1"/>
  <c r="AR7" i="1"/>
  <c r="AP7" i="1"/>
  <c r="AJ7" i="1"/>
  <c r="AH7" i="1"/>
  <c r="AB7" i="1"/>
  <c r="Z7" i="1"/>
  <c r="T7" i="1"/>
  <c r="R7" i="1"/>
  <c r="L7" i="1"/>
  <c r="J7" i="1"/>
  <c r="BT6" i="1"/>
  <c r="BX6" i="1" s="1"/>
  <c r="BR6" i="1"/>
  <c r="BP6" i="1"/>
  <c r="BN6" i="1"/>
  <c r="BH6" i="1"/>
  <c r="BF6" i="1"/>
  <c r="AZ6" i="1"/>
  <c r="AX6" i="1"/>
  <c r="AR6" i="1"/>
  <c r="AP6" i="1"/>
  <c r="AJ6" i="1"/>
  <c r="AH6" i="1"/>
  <c r="AB6" i="1"/>
  <c r="Z6" i="1"/>
  <c r="T6" i="1"/>
  <c r="R6" i="1"/>
  <c r="L6" i="1"/>
  <c r="J6" i="1"/>
  <c r="BT5" i="1"/>
  <c r="BR5" i="1"/>
  <c r="BV5" i="1" s="1"/>
  <c r="BP5" i="1"/>
  <c r="BN5" i="1"/>
  <c r="BH5" i="1"/>
  <c r="BF5" i="1"/>
  <c r="AZ5" i="1"/>
  <c r="AX5" i="1"/>
  <c r="AR5" i="1"/>
  <c r="AP5" i="1"/>
  <c r="AJ5" i="1"/>
  <c r="AH5" i="1"/>
  <c r="AB5" i="1"/>
  <c r="Z5" i="1"/>
  <c r="T5" i="1"/>
  <c r="R5" i="1"/>
  <c r="L5" i="1"/>
  <c r="J5" i="1"/>
  <c r="BX42" i="1" l="1"/>
  <c r="AB44" i="1"/>
  <c r="BV41" i="1"/>
  <c r="BX8" i="1"/>
  <c r="T11" i="1"/>
  <c r="BX15" i="1"/>
  <c r="BX19" i="1"/>
  <c r="BX23" i="1"/>
  <c r="BX27" i="1"/>
  <c r="BX31" i="1"/>
  <c r="BV35" i="1"/>
  <c r="T37" i="1"/>
  <c r="AR37" i="1"/>
  <c r="BR44" i="1"/>
  <c r="AH44" i="1"/>
  <c r="BH44" i="1"/>
  <c r="BX5" i="1"/>
  <c r="BH11" i="1"/>
  <c r="BX20" i="1"/>
  <c r="BX24" i="1"/>
  <c r="BX28" i="1"/>
  <c r="BX32" i="1"/>
  <c r="AZ37" i="1"/>
  <c r="BX41" i="1"/>
  <c r="J44" i="1"/>
  <c r="BX9" i="1"/>
  <c r="AB11" i="1"/>
  <c r="AR12" i="1"/>
  <c r="BX16" i="1"/>
  <c r="BV6" i="1"/>
  <c r="BV10" i="1"/>
  <c r="AH11" i="1"/>
  <c r="BN11" i="1"/>
  <c r="BB12" i="1"/>
  <c r="BF12" i="1" s="1"/>
  <c r="BV17" i="1"/>
  <c r="BV21" i="1"/>
  <c r="BV25" i="1"/>
  <c r="BV29" i="1"/>
  <c r="BV33" i="1"/>
  <c r="BX36" i="1"/>
  <c r="AB37" i="1"/>
  <c r="R44" i="1"/>
  <c r="AR44" i="1"/>
  <c r="Z12" i="1"/>
  <c r="BD12" i="1"/>
  <c r="BD38" i="1" s="1"/>
  <c r="BF37" i="1"/>
  <c r="F12" i="1"/>
  <c r="AX44" i="1"/>
  <c r="BX7" i="1"/>
  <c r="L11" i="1"/>
  <c r="AR11" i="1"/>
  <c r="H12" i="1"/>
  <c r="BX14" i="1"/>
  <c r="BX18" i="1"/>
  <c r="BX22" i="1"/>
  <c r="BX26" i="1"/>
  <c r="BX30" i="1"/>
  <c r="BX34" i="1"/>
  <c r="BT37" i="1"/>
  <c r="BV43" i="1"/>
  <c r="AV38" i="1"/>
  <c r="X45" i="1"/>
  <c r="AB45" i="1" s="1"/>
  <c r="AF38" i="1"/>
  <c r="BD45" i="1"/>
  <c r="BH45" i="1" s="1"/>
  <c r="BL38" i="1"/>
  <c r="AJ11" i="1"/>
  <c r="L37" i="1"/>
  <c r="T44" i="1"/>
  <c r="AJ44" i="1"/>
  <c r="AZ44" i="1"/>
  <c r="BP44" i="1"/>
  <c r="AZ11" i="1"/>
  <c r="AB12" i="1"/>
  <c r="BR11" i="1"/>
  <c r="N12" i="1"/>
  <c r="AD12" i="1"/>
  <c r="AT12" i="1"/>
  <c r="AZ12" i="1" s="1"/>
  <c r="BJ12" i="1"/>
  <c r="F38" i="1"/>
  <c r="V38" i="1"/>
  <c r="AL38" i="1"/>
  <c r="BP11" i="1"/>
  <c r="L12" i="1"/>
  <c r="BH12" i="1"/>
  <c r="BT11" i="1"/>
  <c r="BX11" i="1" s="1"/>
  <c r="P12" i="1"/>
  <c r="H38" i="1"/>
  <c r="AN38" i="1"/>
  <c r="BT44" i="1"/>
  <c r="BV32" i="1"/>
  <c r="BR37" i="1"/>
  <c r="BV37" i="1" s="1"/>
  <c r="I12" i="2"/>
  <c r="K12" i="2"/>
  <c r="K11" i="2"/>
  <c r="I11" i="2"/>
  <c r="E19" i="2"/>
  <c r="K18" i="2"/>
  <c r="BR12" i="1" l="1"/>
  <c r="BX44" i="1"/>
  <c r="BB38" i="1"/>
  <c r="BH38" i="1" s="1"/>
  <c r="J12" i="1"/>
  <c r="AR38" i="1"/>
  <c r="AN45" i="1"/>
  <c r="AR45" i="1" s="1"/>
  <c r="BF38" i="1"/>
  <c r="BV11" i="1"/>
  <c r="AF45" i="1"/>
  <c r="AJ45" i="1" s="1"/>
  <c r="BJ38" i="1"/>
  <c r="BN12" i="1"/>
  <c r="BV44" i="1"/>
  <c r="Z38" i="1"/>
  <c r="V45" i="1"/>
  <c r="Z45" i="1" s="1"/>
  <c r="BP12" i="1"/>
  <c r="AB38" i="1"/>
  <c r="AV45" i="1"/>
  <c r="AZ45" i="1" s="1"/>
  <c r="AP38" i="1"/>
  <c r="AL45" i="1"/>
  <c r="J38" i="1"/>
  <c r="F45" i="1"/>
  <c r="BP45" i="1"/>
  <c r="AT38" i="1"/>
  <c r="AZ38" i="1" s="1"/>
  <c r="AX12" i="1"/>
  <c r="L38" i="1"/>
  <c r="H45" i="1"/>
  <c r="AD38" i="1"/>
  <c r="AH12" i="1"/>
  <c r="BX37" i="1"/>
  <c r="P38" i="1"/>
  <c r="T12" i="1"/>
  <c r="N38" i="1"/>
  <c r="R12" i="1"/>
  <c r="AJ12" i="1"/>
  <c r="BT12" i="1"/>
  <c r="E21" i="2"/>
  <c r="I19" i="2"/>
  <c r="K19" i="2"/>
  <c r="BX12" i="1" l="1"/>
  <c r="BB45" i="1"/>
  <c r="BF45" i="1" s="1"/>
  <c r="P45" i="1"/>
  <c r="T45" i="1" s="1"/>
  <c r="T38" i="1"/>
  <c r="J45" i="1"/>
  <c r="L45" i="1"/>
  <c r="AH38" i="1"/>
  <c r="AD45" i="1"/>
  <c r="AH45" i="1" s="1"/>
  <c r="BR38" i="1"/>
  <c r="BT38" i="1"/>
  <c r="BX38" i="1" s="1"/>
  <c r="R38" i="1"/>
  <c r="N45" i="1"/>
  <c r="AP45" i="1"/>
  <c r="AX38" i="1"/>
  <c r="AT45" i="1"/>
  <c r="AX45" i="1" s="1"/>
  <c r="BN38" i="1"/>
  <c r="BN45" i="1"/>
  <c r="BP38" i="1"/>
  <c r="AJ38" i="1"/>
  <c r="BV12" i="1"/>
  <c r="K21" i="2"/>
  <c r="I21" i="2"/>
  <c r="BX45" i="1" l="1"/>
  <c r="R45" i="1"/>
  <c r="BV38" i="1"/>
  <c r="BV45" i="1" l="1"/>
</calcChain>
</file>

<file path=xl/sharedStrings.xml><?xml version="1.0" encoding="utf-8"?>
<sst xmlns="http://schemas.openxmlformats.org/spreadsheetml/2006/main" count="136" uniqueCount="86">
  <si>
    <t>TOTAL</t>
  </si>
  <si>
    <t>Jan 22</t>
  </si>
  <si>
    <t>Budget</t>
  </si>
  <si>
    <t>$ Over Budget</t>
  </si>
  <si>
    <t>% of Budget</t>
  </si>
  <si>
    <t>Feb 22</t>
  </si>
  <si>
    <t>Mar 22</t>
  </si>
  <si>
    <t>Apr 22</t>
  </si>
  <si>
    <t>May 22</t>
  </si>
  <si>
    <t>Jun 22</t>
  </si>
  <si>
    <t>Jul 22</t>
  </si>
  <si>
    <t>Aug 22</t>
  </si>
  <si>
    <t>Jan - Aug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</si>
  <si>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</si>
  <si>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</si>
  <si>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</si>
  <si>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</si>
  <si>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</si>
  <si>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</si>
  <si>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</si>
  <si>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</si>
  <si>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</si>
  <si>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</si>
  <si>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</si>
  <si>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</si>
  <si>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</si>
  <si>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</si>
  <si>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</si>
  <si>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</si>
  <si>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</si>
  <si>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</si>
  <si>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</si>
  <si>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</si>
  <si>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</si>
  <si>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</si>
  <si>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</si>
  <si>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</si>
  <si>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</si>
  <si>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</si>
  <si>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</si>
  <si>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</si>
  <si>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</si>
  <si>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</si>
  <si>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</si>
  <si>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</si>
  <si>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</si>
  <si>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</si>
  <si>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</si>
  <si>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</si>
  <si>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</si>
  <si>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</si>
  <si>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</si>
  <si>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</si>
  <si>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</si>
  <si>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Net Other Income</t>
  </si>
  <si>
    <t>Net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</si>
  <si>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</si>
  <si>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</si>
  <si>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</si>
  <si>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</si>
  <si>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</si>
  <si>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</si>
  <si>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</si>
  <si>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</si>
  <si>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</si>
  <si>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</si>
  <si>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Total Fixed Assets</t>
  </si>
  <si>
    <t>16000 · Fixed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</si>
  <si>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</si>
  <si>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</si>
  <si>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</si>
  <si>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</si>
  <si>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</si>
  <si>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</si>
  <si>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</si>
  <si>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</si>
  <si>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</si>
  <si>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Aug 31, 21</t>
  </si>
  <si>
    <t>Aug 31, 22</t>
  </si>
  <si>
    <t>Member Services</t>
  </si>
  <si>
    <t>Events-Club</t>
  </si>
  <si>
    <t>Events- Member Referral &amp; Other</t>
  </si>
  <si>
    <t>Events- Member</t>
  </si>
  <si>
    <t>Prior Year Revenues</t>
  </si>
  <si>
    <t>Change from Prior Year</t>
  </si>
  <si>
    <t>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</si>
</sst>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3" fillId="0" borderId="8" xfId="1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0C7A-8CD4-4075-911E-23EDD0936927}">
  <sheetPr codeName="Sheet1"/>
  <dimension ref="A1:BX46"/>
  <sheetViews>
    <sheetView tabSelected="1" workbookViewId="0">
      <selection activeCell="BX32" sqref="BX32"/>
    </sheetView>
  </sheetViews>
  <sheetFormatPr defaultRowHeight="15.75" x14ac:dyDescent="0.25"/>
  <cols>
    <col min="1" max="4" width="3" style="17" customWidth="1"/>
    <col min="5" max="5" width="48.7109375" style="17" customWidth="1"/>
    <col min="6" max="6" width="9.5703125" hidden="1" customWidth="1"/>
    <col min="7" max="7" width="2.28515625" hidden="1" customWidth="1"/>
    <col min="8" max="8" width="9.5703125" hidden="1" customWidth="1"/>
    <col min="9" max="9" width="2.28515625" hidden="1" customWidth="1"/>
    <col min="10" max="10" width="17" hidden="1" customWidth="1"/>
    <col min="11" max="11" width="2.28515625" hidden="1" customWidth="1"/>
    <col min="12" max="12" width="15" hidden="1" customWidth="1"/>
    <col min="13" max="13" width="2.28515625" hidden="1" customWidth="1"/>
    <col min="14" max="14" width="9.5703125" hidden="1" customWidth="1"/>
    <col min="15" max="15" width="2.28515625" hidden="1" customWidth="1"/>
    <col min="16" max="16" width="9.5703125" hidden="1" customWidth="1"/>
    <col min="17" max="17" width="2.28515625" hidden="1" customWidth="1"/>
    <col min="18" max="18" width="17" hidden="1" customWidth="1"/>
    <col min="19" max="19" width="2.28515625" hidden="1" customWidth="1"/>
    <col min="20" max="20" width="15" hidden="1" customWidth="1"/>
    <col min="21" max="21" width="2.28515625" hidden="1" customWidth="1"/>
    <col min="22" max="22" width="9.5703125" hidden="1" customWidth="1"/>
    <col min="23" max="23" width="2.28515625" hidden="1" customWidth="1"/>
    <col min="24" max="24" width="9.5703125" hidden="1" customWidth="1"/>
    <col min="25" max="25" width="2.28515625" hidden="1" customWidth="1"/>
    <col min="26" max="26" width="17" hidden="1" customWidth="1"/>
    <col min="27" max="27" width="2.28515625" hidden="1" customWidth="1"/>
    <col min="28" max="28" width="15" hidden="1" customWidth="1"/>
    <col min="29" max="29" width="2.28515625" hidden="1" customWidth="1"/>
    <col min="30" max="30" width="9.5703125" hidden="1" customWidth="1"/>
    <col min="31" max="31" width="2.28515625" hidden="1" customWidth="1"/>
    <col min="32" max="32" width="9.5703125" hidden="1" customWidth="1"/>
    <col min="33" max="33" width="2.28515625" hidden="1" customWidth="1"/>
    <col min="34" max="34" width="17" hidden="1" customWidth="1"/>
    <col min="35" max="35" width="2.28515625" hidden="1" customWidth="1"/>
    <col min="36" max="36" width="15" hidden="1" customWidth="1"/>
    <col min="37" max="37" width="2.28515625" hidden="1" customWidth="1"/>
    <col min="38" max="38" width="9.5703125" hidden="1" customWidth="1"/>
    <col min="39" max="39" width="2.28515625" hidden="1" customWidth="1"/>
    <col min="40" max="40" width="9.5703125" hidden="1" customWidth="1"/>
    <col min="41" max="41" width="2.28515625" hidden="1" customWidth="1"/>
    <col min="42" max="42" width="17" hidden="1" customWidth="1"/>
    <col min="43" max="43" width="2.28515625" hidden="1" customWidth="1"/>
    <col min="44" max="44" width="15" hidden="1" customWidth="1"/>
    <col min="45" max="45" width="2.28515625" hidden="1" customWidth="1"/>
    <col min="46" max="46" width="9.5703125" hidden="1" customWidth="1"/>
    <col min="47" max="47" width="2.28515625" hidden="1" customWidth="1"/>
    <col min="48" max="48" width="9.5703125" hidden="1" customWidth="1"/>
    <col min="49" max="49" width="2.28515625" hidden="1" customWidth="1"/>
    <col min="50" max="50" width="17" hidden="1" customWidth="1"/>
    <col min="51" max="51" width="2.28515625" hidden="1" customWidth="1"/>
    <col min="52" max="52" width="15" hidden="1" customWidth="1"/>
    <col min="53" max="53" width="2.28515625" hidden="1" customWidth="1"/>
    <col min="54" max="54" width="9.5703125" hidden="1" customWidth="1"/>
    <col min="55" max="55" width="2.28515625" hidden="1" customWidth="1"/>
    <col min="56" max="56" width="9.5703125" hidden="1" customWidth="1"/>
    <col min="57" max="57" width="2.28515625" hidden="1" customWidth="1"/>
    <col min="58" max="58" width="17" hidden="1" customWidth="1"/>
    <col min="59" max="59" width="2.28515625" hidden="1" customWidth="1"/>
    <col min="60" max="60" width="15" hidden="1" customWidth="1"/>
    <col min="61" max="61" width="2.28515625" hidden="1" customWidth="1"/>
    <col min="62" max="62" width="9.5703125" bestFit="1" customWidth="1"/>
    <col min="63" max="63" width="2.28515625" customWidth="1"/>
    <col min="64" max="64" width="9.5703125" bestFit="1" customWidth="1"/>
    <col min="65" max="65" width="2.28515625" customWidth="1"/>
    <col min="66" max="66" width="17" bestFit="1" customWidth="1"/>
    <col min="67" max="67" width="2.28515625" customWidth="1"/>
    <col min="68" max="68" width="15" bestFit="1" customWidth="1"/>
    <col min="69" max="69" width="2.28515625" customWidth="1"/>
    <col min="70" max="70" width="14.85546875" bestFit="1" customWidth="1"/>
    <col min="71" max="71" width="2.28515625" customWidth="1"/>
    <col min="72" max="72" width="11.42578125" bestFit="1" customWidth="1"/>
    <col min="73" max="73" width="2.28515625" customWidth="1"/>
    <col min="74" max="74" width="17" bestFit="1" customWidth="1"/>
    <col min="75" max="75" width="2.28515625" customWidth="1"/>
    <col min="76" max="76" width="15" bestFit="1" customWidth="1"/>
  </cols>
  <sheetData>
    <row r="1" spans="1:76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4"/>
      <c r="AE1" s="3"/>
      <c r="AF1" s="4"/>
      <c r="AG1" s="3"/>
      <c r="AH1" s="4"/>
      <c r="AI1" s="3"/>
      <c r="AJ1" s="4"/>
      <c r="AK1" s="1"/>
      <c r="AL1" s="4"/>
      <c r="AM1" s="3"/>
      <c r="AN1" s="4"/>
      <c r="AO1" s="3"/>
      <c r="AP1" s="4"/>
      <c r="AQ1" s="3"/>
      <c r="AR1" s="4"/>
      <c r="AS1" s="1"/>
      <c r="AT1" s="4"/>
      <c r="AU1" s="3"/>
      <c r="AV1" s="4"/>
      <c r="AW1" s="3"/>
      <c r="AX1" s="4"/>
      <c r="AY1" s="3"/>
      <c r="AZ1" s="4"/>
      <c r="BA1" s="1"/>
      <c r="BB1" s="4"/>
      <c r="BC1" s="3"/>
      <c r="BD1" s="4"/>
      <c r="BE1" s="3"/>
      <c r="BF1" s="4"/>
      <c r="BG1" s="3"/>
      <c r="BH1" s="4"/>
      <c r="BI1" s="1"/>
      <c r="BJ1" s="4"/>
      <c r="BK1" s="3"/>
      <c r="BL1" s="4"/>
      <c r="BM1" s="3"/>
      <c r="BN1" s="4"/>
      <c r="BO1" s="3"/>
      <c r="BP1" s="4"/>
      <c r="BQ1" s="1"/>
      <c r="BR1" s="5" t="s">
        <v>0</v>
      </c>
      <c r="BS1" s="3"/>
      <c r="BT1" s="4"/>
      <c r="BU1" s="3"/>
      <c r="BV1" s="4"/>
      <c r="BW1" s="3"/>
      <c r="BX1" s="4"/>
    </row>
    <row r="2" spans="1:76" s="21" customFormat="1" ht="17.25" thickTop="1" thickBot="1" x14ac:dyDescent="0.3">
      <c r="A2" s="18"/>
      <c r="B2" s="18"/>
      <c r="C2" s="18"/>
      <c r="D2" s="18"/>
      <c r="E2" s="18"/>
      <c r="F2" s="19" t="s">
        <v>1</v>
      </c>
      <c r="G2" s="20"/>
      <c r="H2" s="19" t="s">
        <v>2</v>
      </c>
      <c r="I2" s="20"/>
      <c r="J2" s="19" t="s">
        <v>3</v>
      </c>
      <c r="K2" s="20"/>
      <c r="L2" s="19" t="s">
        <v>4</v>
      </c>
      <c r="M2" s="20"/>
      <c r="N2" s="19" t="s">
        <v>5</v>
      </c>
      <c r="O2" s="20"/>
      <c r="P2" s="19" t="s">
        <v>2</v>
      </c>
      <c r="Q2" s="20"/>
      <c r="R2" s="19" t="s">
        <v>3</v>
      </c>
      <c r="S2" s="20"/>
      <c r="T2" s="19" t="s">
        <v>4</v>
      </c>
      <c r="U2" s="20"/>
      <c r="V2" s="19" t="s">
        <v>6</v>
      </c>
      <c r="W2" s="20"/>
      <c r="X2" s="19" t="s">
        <v>2</v>
      </c>
      <c r="Y2" s="20"/>
      <c r="Z2" s="19" t="s">
        <v>3</v>
      </c>
      <c r="AA2" s="20"/>
      <c r="AB2" s="19" t="s">
        <v>4</v>
      </c>
      <c r="AC2" s="20"/>
      <c r="AD2" s="19" t="s">
        <v>7</v>
      </c>
      <c r="AE2" s="20"/>
      <c r="AF2" s="19" t="s">
        <v>2</v>
      </c>
      <c r="AG2" s="20"/>
      <c r="AH2" s="19" t="s">
        <v>3</v>
      </c>
      <c r="AI2" s="20"/>
      <c r="AJ2" s="19" t="s">
        <v>4</v>
      </c>
      <c r="AK2" s="20"/>
      <c r="AL2" s="19" t="s">
        <v>8</v>
      </c>
      <c r="AM2" s="20"/>
      <c r="AN2" s="19" t="s">
        <v>2</v>
      </c>
      <c r="AO2" s="20"/>
      <c r="AP2" s="19" t="s">
        <v>3</v>
      </c>
      <c r="AQ2" s="20"/>
      <c r="AR2" s="19" t="s">
        <v>4</v>
      </c>
      <c r="AS2" s="20"/>
      <c r="AT2" s="19" t="s">
        <v>9</v>
      </c>
      <c r="AU2" s="20"/>
      <c r="AV2" s="19" t="s">
        <v>2</v>
      </c>
      <c r="AW2" s="20"/>
      <c r="AX2" s="19" t="s">
        <v>3</v>
      </c>
      <c r="AY2" s="20"/>
      <c r="AZ2" s="19" t="s">
        <v>4</v>
      </c>
      <c r="BA2" s="20"/>
      <c r="BB2" s="19" t="s">
        <v>10</v>
      </c>
      <c r="BC2" s="20"/>
      <c r="BD2" s="19" t="s">
        <v>2</v>
      </c>
      <c r="BE2" s="20"/>
      <c r="BF2" s="19" t="s">
        <v>3</v>
      </c>
      <c r="BG2" s="20"/>
      <c r="BH2" s="19" t="s">
        <v>4</v>
      </c>
      <c r="BI2" s="20"/>
      <c r="BJ2" s="19" t="s">
        <v>11</v>
      </c>
      <c r="BK2" s="20"/>
      <c r="BL2" s="19" t="s">
        <v>2</v>
      </c>
      <c r="BM2" s="20"/>
      <c r="BN2" s="19" t="s">
        <v>3</v>
      </c>
      <c r="BO2" s="20"/>
      <c r="BP2" s="19" t="s">
        <v>4</v>
      </c>
      <c r="BQ2" s="20"/>
      <c r="BR2" s="19" t="s">
        <v>12</v>
      </c>
      <c r="BS2" s="20"/>
      <c r="BT2" s="19" t="s">
        <v>2</v>
      </c>
      <c r="BU2" s="20"/>
      <c r="BV2" s="19" t="s">
        <v>3</v>
      </c>
      <c r="BW2" s="20"/>
      <c r="BX2" s="19" t="s">
        <v>4</v>
      </c>
    </row>
    <row r="3" spans="1:76" ht="16.5" thickTop="1" x14ac:dyDescent="0.25">
      <c r="A3" s="2"/>
      <c r="B3" s="2" t="s">
        <v>13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  <c r="AK3" s="7"/>
      <c r="AL3" s="6"/>
      <c r="AM3" s="7"/>
      <c r="AN3" s="6"/>
      <c r="AO3" s="7"/>
      <c r="AP3" s="6"/>
      <c r="AQ3" s="7"/>
      <c r="AR3" s="8"/>
      <c r="AS3" s="7"/>
      <c r="AT3" s="6"/>
      <c r="AU3" s="7"/>
      <c r="AV3" s="6"/>
      <c r="AW3" s="7"/>
      <c r="AX3" s="6"/>
      <c r="AY3" s="7"/>
      <c r="AZ3" s="8"/>
      <c r="BA3" s="7"/>
      <c r="BB3" s="6"/>
      <c r="BC3" s="7"/>
      <c r="BD3" s="6"/>
      <c r="BE3" s="7"/>
      <c r="BF3" s="6"/>
      <c r="BG3" s="7"/>
      <c r="BH3" s="8"/>
      <c r="BI3" s="7"/>
      <c r="BJ3" s="6"/>
      <c r="BK3" s="7"/>
      <c r="BL3" s="6"/>
      <c r="BM3" s="7"/>
      <c r="BN3" s="6"/>
      <c r="BO3" s="7"/>
      <c r="BP3" s="8"/>
      <c r="BQ3" s="7"/>
      <c r="BR3" s="6"/>
      <c r="BS3" s="7"/>
      <c r="BT3" s="6"/>
      <c r="BU3" s="7"/>
      <c r="BV3" s="6"/>
      <c r="BW3" s="7"/>
      <c r="BX3" s="8"/>
    </row>
    <row r="4" spans="1:76" x14ac:dyDescent="0.25">
      <c r="A4" s="2"/>
      <c r="B4" s="2"/>
      <c r="C4" s="2"/>
      <c r="D4" s="2" t="s">
        <v>14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  <c r="AK4" s="7"/>
      <c r="AL4" s="6"/>
      <c r="AM4" s="7"/>
      <c r="AN4" s="6"/>
      <c r="AO4" s="7"/>
      <c r="AP4" s="6"/>
      <c r="AQ4" s="7"/>
      <c r="AR4" s="8"/>
      <c r="AS4" s="7"/>
      <c r="AT4" s="6"/>
      <c r="AU4" s="7"/>
      <c r="AV4" s="6"/>
      <c r="AW4" s="7"/>
      <c r="AX4" s="6"/>
      <c r="AY4" s="7"/>
      <c r="AZ4" s="8"/>
      <c r="BA4" s="7"/>
      <c r="BB4" s="6"/>
      <c r="BC4" s="7"/>
      <c r="BD4" s="6"/>
      <c r="BE4" s="7"/>
      <c r="BF4" s="6"/>
      <c r="BG4" s="7"/>
      <c r="BH4" s="8"/>
      <c r="BI4" s="7"/>
      <c r="BJ4" s="6"/>
      <c r="BK4" s="7"/>
      <c r="BL4" s="6"/>
      <c r="BM4" s="7"/>
      <c r="BN4" s="6"/>
      <c r="BO4" s="7"/>
      <c r="BP4" s="8"/>
      <c r="BQ4" s="7"/>
      <c r="BR4" s="6"/>
      <c r="BS4" s="7"/>
      <c r="BT4" s="6"/>
      <c r="BU4" s="7"/>
      <c r="BV4" s="6"/>
      <c r="BW4" s="7"/>
      <c r="BX4" s="8"/>
    </row>
    <row r="5" spans="1:76" x14ac:dyDescent="0.25">
      <c r="A5" s="2"/>
      <c r="B5" s="2"/>
      <c r="C5" s="2"/>
      <c r="D5" s="2"/>
      <c r="E5" s="2" t="s">
        <v>15</v>
      </c>
      <c r="F5" s="6">
        <v>68250</v>
      </c>
      <c r="G5" s="7"/>
      <c r="H5" s="6">
        <v>63750</v>
      </c>
      <c r="I5" s="7"/>
      <c r="J5" s="6">
        <f t="shared" ref="J5:J12" si="0">ROUND((F5-H5),5)</f>
        <v>4500</v>
      </c>
      <c r="K5" s="7"/>
      <c r="L5" s="8">
        <f t="shared" ref="L5:L12" si="1">ROUND(IF(H5=0, IF(F5=0, 0, 1), F5/H5),5)</f>
        <v>1.0705899999999999</v>
      </c>
      <c r="M5" s="7"/>
      <c r="N5" s="6">
        <v>76250</v>
      </c>
      <c r="O5" s="7"/>
      <c r="P5" s="6">
        <v>63750</v>
      </c>
      <c r="Q5" s="7"/>
      <c r="R5" s="6">
        <f t="shared" ref="R5:R12" si="2">ROUND((N5-P5),5)</f>
        <v>12500</v>
      </c>
      <c r="S5" s="7"/>
      <c r="T5" s="8">
        <f t="shared" ref="T5:T12" si="3">ROUND(IF(P5=0, IF(N5=0, 0, 1), N5/P5),5)</f>
        <v>1.19608</v>
      </c>
      <c r="U5" s="7"/>
      <c r="V5" s="6">
        <v>63000</v>
      </c>
      <c r="W5" s="7"/>
      <c r="X5" s="6">
        <v>63750</v>
      </c>
      <c r="Y5" s="7"/>
      <c r="Z5" s="6">
        <f t="shared" ref="Z5:Z12" si="4">ROUND((V5-X5),5)</f>
        <v>-750</v>
      </c>
      <c r="AA5" s="7"/>
      <c r="AB5" s="8">
        <f t="shared" ref="AB5:AB12" si="5">ROUND(IF(X5=0, IF(V5=0, 0, 1), V5/X5),5)</f>
        <v>0.98824000000000001</v>
      </c>
      <c r="AC5" s="7"/>
      <c r="AD5" s="6">
        <v>63750</v>
      </c>
      <c r="AE5" s="7"/>
      <c r="AF5" s="6">
        <v>63750</v>
      </c>
      <c r="AG5" s="7"/>
      <c r="AH5" s="6">
        <f t="shared" ref="AH5:AH12" si="6">ROUND((AD5-AF5),5)</f>
        <v>0</v>
      </c>
      <c r="AI5" s="7"/>
      <c r="AJ5" s="8">
        <f t="shared" ref="AJ5:AJ12" si="7">ROUND(IF(AF5=0, IF(AD5=0, 0, 1), AD5/AF5),5)</f>
        <v>1</v>
      </c>
      <c r="AK5" s="7"/>
      <c r="AL5" s="6">
        <v>70250</v>
      </c>
      <c r="AM5" s="7"/>
      <c r="AN5" s="6">
        <v>63750</v>
      </c>
      <c r="AO5" s="7"/>
      <c r="AP5" s="6">
        <f t="shared" ref="AP5:AP12" si="8">ROUND((AL5-AN5),5)</f>
        <v>6500</v>
      </c>
      <c r="AQ5" s="7"/>
      <c r="AR5" s="8">
        <f t="shared" ref="AR5:AR12" si="9">ROUND(IF(AN5=0, IF(AL5=0, 0, 1), AL5/AN5),5)</f>
        <v>1.1019600000000001</v>
      </c>
      <c r="AS5" s="7"/>
      <c r="AT5" s="6">
        <v>64750</v>
      </c>
      <c r="AU5" s="7"/>
      <c r="AV5" s="6">
        <v>63750</v>
      </c>
      <c r="AW5" s="7"/>
      <c r="AX5" s="6">
        <f t="shared" ref="AX5:AX12" si="10">ROUND((AT5-AV5),5)</f>
        <v>1000</v>
      </c>
      <c r="AY5" s="7"/>
      <c r="AZ5" s="8">
        <f t="shared" ref="AZ5:AZ12" si="11">ROUND(IF(AV5=0, IF(AT5=0, 0, 1), AT5/AV5),5)</f>
        <v>1.01569</v>
      </c>
      <c r="BA5" s="7"/>
      <c r="BB5" s="6">
        <v>64500</v>
      </c>
      <c r="BC5" s="7"/>
      <c r="BD5" s="6">
        <v>63750</v>
      </c>
      <c r="BE5" s="7"/>
      <c r="BF5" s="6">
        <f t="shared" ref="BF5:BF12" si="12">ROUND((BB5-BD5),5)</f>
        <v>750</v>
      </c>
      <c r="BG5" s="7"/>
      <c r="BH5" s="8">
        <f t="shared" ref="BH5:BH12" si="13">ROUND(IF(BD5=0, IF(BB5=0, 0, 1), BB5/BD5),5)</f>
        <v>1.01176</v>
      </c>
      <c r="BI5" s="7"/>
      <c r="BJ5" s="6">
        <v>64500</v>
      </c>
      <c r="BK5" s="7"/>
      <c r="BL5" s="6">
        <v>63750</v>
      </c>
      <c r="BM5" s="7"/>
      <c r="BN5" s="6">
        <f t="shared" ref="BN5:BN12" si="14">ROUND((BJ5-BL5),5)</f>
        <v>750</v>
      </c>
      <c r="BO5" s="7"/>
      <c r="BP5" s="8">
        <f t="shared" ref="BP5:BP12" si="15">ROUND(IF(BL5=0, IF(BJ5=0, 0, 1), BJ5/BL5),5)</f>
        <v>1.01176</v>
      </c>
      <c r="BQ5" s="7"/>
      <c r="BR5" s="6">
        <f t="shared" ref="BR5:BR12" si="16">ROUND(F5+N5+V5+AD5+AL5+AT5+BB5+BJ5,5)</f>
        <v>535250</v>
      </c>
      <c r="BS5" s="7"/>
      <c r="BT5" s="6">
        <f t="shared" ref="BT5:BT12" si="17">ROUND(H5+P5+X5+AF5+AN5+AV5+BD5+BL5,5)</f>
        <v>510000</v>
      </c>
      <c r="BU5" s="7"/>
      <c r="BV5" s="6">
        <f t="shared" ref="BV5:BV12" si="18">ROUND((BR5-BT5),5)</f>
        <v>25250</v>
      </c>
      <c r="BW5" s="7"/>
      <c r="BX5" s="8">
        <f t="shared" ref="BX5:BX12" si="19">ROUND(IF(BT5=0, IF(BR5=0, 0, 1), BR5/BT5),5)</f>
        <v>1.0495099999999999</v>
      </c>
    </row>
    <row r="6" spans="1:76" x14ac:dyDescent="0.25">
      <c r="A6" s="2"/>
      <c r="B6" s="2"/>
      <c r="C6" s="2"/>
      <c r="D6" s="2"/>
      <c r="E6" s="2" t="s">
        <v>16</v>
      </c>
      <c r="F6" s="6">
        <v>17234</v>
      </c>
      <c r="G6" s="7"/>
      <c r="H6" s="6">
        <v>54195</v>
      </c>
      <c r="I6" s="7"/>
      <c r="J6" s="6">
        <f t="shared" si="0"/>
        <v>-36961</v>
      </c>
      <c r="K6" s="7"/>
      <c r="L6" s="8">
        <f t="shared" si="1"/>
        <v>0.318</v>
      </c>
      <c r="M6" s="7"/>
      <c r="N6" s="6">
        <v>32485</v>
      </c>
      <c r="O6" s="7"/>
      <c r="P6" s="6">
        <v>54195</v>
      </c>
      <c r="Q6" s="7"/>
      <c r="R6" s="6">
        <f t="shared" si="2"/>
        <v>-21710</v>
      </c>
      <c r="S6" s="7"/>
      <c r="T6" s="8">
        <f t="shared" si="3"/>
        <v>0.59941</v>
      </c>
      <c r="U6" s="7"/>
      <c r="V6" s="6">
        <v>62889</v>
      </c>
      <c r="W6" s="7"/>
      <c r="X6" s="6">
        <v>64195</v>
      </c>
      <c r="Y6" s="7"/>
      <c r="Z6" s="6">
        <f t="shared" si="4"/>
        <v>-1306</v>
      </c>
      <c r="AA6" s="7"/>
      <c r="AB6" s="8">
        <f t="shared" si="5"/>
        <v>0.97965999999999998</v>
      </c>
      <c r="AC6" s="7"/>
      <c r="AD6" s="6">
        <v>83319</v>
      </c>
      <c r="AE6" s="7"/>
      <c r="AF6" s="6">
        <v>64195</v>
      </c>
      <c r="AG6" s="7"/>
      <c r="AH6" s="6">
        <f t="shared" si="6"/>
        <v>19124</v>
      </c>
      <c r="AI6" s="7"/>
      <c r="AJ6" s="8">
        <f t="shared" si="7"/>
        <v>1.2979000000000001</v>
      </c>
      <c r="AK6" s="7"/>
      <c r="AL6" s="6">
        <v>80714</v>
      </c>
      <c r="AM6" s="7"/>
      <c r="AN6" s="6">
        <v>69195</v>
      </c>
      <c r="AO6" s="7"/>
      <c r="AP6" s="6">
        <f t="shared" si="8"/>
        <v>11519</v>
      </c>
      <c r="AQ6" s="7"/>
      <c r="AR6" s="8">
        <f t="shared" si="9"/>
        <v>1.1664699999999999</v>
      </c>
      <c r="AS6" s="7"/>
      <c r="AT6" s="6">
        <v>92182</v>
      </c>
      <c r="AU6" s="7"/>
      <c r="AV6" s="6">
        <v>69195</v>
      </c>
      <c r="AW6" s="7"/>
      <c r="AX6" s="6">
        <f t="shared" si="10"/>
        <v>22987</v>
      </c>
      <c r="AY6" s="7"/>
      <c r="AZ6" s="8">
        <f t="shared" si="11"/>
        <v>1.3322099999999999</v>
      </c>
      <c r="BA6" s="7"/>
      <c r="BB6" s="6">
        <v>102473</v>
      </c>
      <c r="BC6" s="7"/>
      <c r="BD6" s="6">
        <v>69195</v>
      </c>
      <c r="BE6" s="7"/>
      <c r="BF6" s="6">
        <f t="shared" si="12"/>
        <v>33278</v>
      </c>
      <c r="BG6" s="7"/>
      <c r="BH6" s="8">
        <f t="shared" si="13"/>
        <v>1.4809300000000001</v>
      </c>
      <c r="BI6" s="7"/>
      <c r="BJ6" s="6">
        <v>91247</v>
      </c>
      <c r="BK6" s="7"/>
      <c r="BL6" s="6">
        <v>69195</v>
      </c>
      <c r="BM6" s="7"/>
      <c r="BN6" s="6">
        <f t="shared" si="14"/>
        <v>22052</v>
      </c>
      <c r="BO6" s="7"/>
      <c r="BP6" s="8">
        <f t="shared" si="15"/>
        <v>1.3186899999999999</v>
      </c>
      <c r="BQ6" s="7"/>
      <c r="BR6" s="6">
        <f t="shared" si="16"/>
        <v>562543</v>
      </c>
      <c r="BS6" s="7"/>
      <c r="BT6" s="6">
        <f t="shared" si="17"/>
        <v>513560</v>
      </c>
      <c r="BU6" s="7"/>
      <c r="BV6" s="6">
        <f t="shared" si="18"/>
        <v>48983</v>
      </c>
      <c r="BW6" s="7"/>
      <c r="BX6" s="8">
        <f t="shared" si="19"/>
        <v>1.09538</v>
      </c>
    </row>
    <row r="7" spans="1:76" x14ac:dyDescent="0.25">
      <c r="A7" s="2"/>
      <c r="B7" s="2"/>
      <c r="C7" s="2"/>
      <c r="D7" s="2"/>
      <c r="E7" s="2" t="s">
        <v>17</v>
      </c>
      <c r="F7" s="6">
        <v>2421</v>
      </c>
      <c r="G7" s="7"/>
      <c r="H7" s="6">
        <v>5774</v>
      </c>
      <c r="I7" s="7"/>
      <c r="J7" s="6">
        <f t="shared" si="0"/>
        <v>-3353</v>
      </c>
      <c r="K7" s="7"/>
      <c r="L7" s="8">
        <f t="shared" si="1"/>
        <v>0.41929</v>
      </c>
      <c r="M7" s="7"/>
      <c r="N7" s="6">
        <v>4581</v>
      </c>
      <c r="O7" s="7"/>
      <c r="P7" s="6">
        <v>10929</v>
      </c>
      <c r="Q7" s="7"/>
      <c r="R7" s="6">
        <f t="shared" si="2"/>
        <v>-6348</v>
      </c>
      <c r="S7" s="7"/>
      <c r="T7" s="8">
        <f t="shared" si="3"/>
        <v>0.41915999999999998</v>
      </c>
      <c r="U7" s="7"/>
      <c r="V7" s="6">
        <v>14781</v>
      </c>
      <c r="W7" s="7"/>
      <c r="X7" s="6">
        <v>10692</v>
      </c>
      <c r="Y7" s="7"/>
      <c r="Z7" s="6">
        <f t="shared" si="4"/>
        <v>4089</v>
      </c>
      <c r="AA7" s="7"/>
      <c r="AB7" s="8">
        <f t="shared" si="5"/>
        <v>1.3824399999999999</v>
      </c>
      <c r="AC7" s="7"/>
      <c r="AD7" s="6">
        <v>21024</v>
      </c>
      <c r="AE7" s="7"/>
      <c r="AF7" s="6">
        <v>13209</v>
      </c>
      <c r="AG7" s="7"/>
      <c r="AH7" s="6">
        <f t="shared" si="6"/>
        <v>7815</v>
      </c>
      <c r="AI7" s="7"/>
      <c r="AJ7" s="8">
        <f t="shared" si="7"/>
        <v>1.5916399999999999</v>
      </c>
      <c r="AK7" s="7"/>
      <c r="AL7" s="6">
        <v>11405</v>
      </c>
      <c r="AM7" s="7"/>
      <c r="AN7" s="6">
        <v>14664</v>
      </c>
      <c r="AO7" s="7"/>
      <c r="AP7" s="6">
        <f t="shared" si="8"/>
        <v>-3259</v>
      </c>
      <c r="AQ7" s="7"/>
      <c r="AR7" s="8">
        <f t="shared" si="9"/>
        <v>0.77776000000000001</v>
      </c>
      <c r="AS7" s="7"/>
      <c r="AT7" s="6">
        <v>15476</v>
      </c>
      <c r="AU7" s="7"/>
      <c r="AV7" s="6">
        <v>12778</v>
      </c>
      <c r="AW7" s="7"/>
      <c r="AX7" s="6">
        <f t="shared" si="10"/>
        <v>2698</v>
      </c>
      <c r="AY7" s="7"/>
      <c r="AZ7" s="8">
        <f t="shared" si="11"/>
        <v>1.2111400000000001</v>
      </c>
      <c r="BA7" s="7"/>
      <c r="BB7" s="6">
        <v>21484</v>
      </c>
      <c r="BC7" s="7"/>
      <c r="BD7" s="6">
        <v>14056</v>
      </c>
      <c r="BE7" s="7"/>
      <c r="BF7" s="6">
        <f t="shared" si="12"/>
        <v>7428</v>
      </c>
      <c r="BG7" s="7"/>
      <c r="BH7" s="8">
        <f t="shared" si="13"/>
        <v>1.5284599999999999</v>
      </c>
      <c r="BI7" s="7"/>
      <c r="BJ7" s="6">
        <v>11455</v>
      </c>
      <c r="BK7" s="7"/>
      <c r="BL7" s="6">
        <v>15729</v>
      </c>
      <c r="BM7" s="7"/>
      <c r="BN7" s="6">
        <f t="shared" si="14"/>
        <v>-4274</v>
      </c>
      <c r="BO7" s="7"/>
      <c r="BP7" s="8">
        <f t="shared" si="15"/>
        <v>0.72826999999999997</v>
      </c>
      <c r="BQ7" s="7"/>
      <c r="BR7" s="6">
        <f t="shared" si="16"/>
        <v>102627</v>
      </c>
      <c r="BS7" s="7"/>
      <c r="BT7" s="6">
        <f t="shared" si="17"/>
        <v>97831</v>
      </c>
      <c r="BU7" s="7"/>
      <c r="BV7" s="6">
        <f t="shared" si="18"/>
        <v>4796</v>
      </c>
      <c r="BW7" s="7"/>
      <c r="BX7" s="8">
        <f t="shared" si="19"/>
        <v>1.0490200000000001</v>
      </c>
    </row>
    <row r="8" spans="1:76" x14ac:dyDescent="0.25">
      <c r="A8" s="2"/>
      <c r="B8" s="2"/>
      <c r="C8" s="2"/>
      <c r="D8" s="2"/>
      <c r="E8" s="2" t="s">
        <v>18</v>
      </c>
      <c r="F8" s="6">
        <v>578</v>
      </c>
      <c r="G8" s="7"/>
      <c r="H8" s="6">
        <v>582</v>
      </c>
      <c r="I8" s="7"/>
      <c r="J8" s="6">
        <f t="shared" si="0"/>
        <v>-4</v>
      </c>
      <c r="K8" s="7"/>
      <c r="L8" s="8">
        <f t="shared" si="1"/>
        <v>0.99312999999999996</v>
      </c>
      <c r="M8" s="7"/>
      <c r="N8" s="6">
        <v>539</v>
      </c>
      <c r="O8" s="7"/>
      <c r="P8" s="6">
        <v>1558</v>
      </c>
      <c r="Q8" s="7"/>
      <c r="R8" s="6">
        <f t="shared" si="2"/>
        <v>-1019</v>
      </c>
      <c r="S8" s="7"/>
      <c r="T8" s="8">
        <f t="shared" si="3"/>
        <v>0.34595999999999999</v>
      </c>
      <c r="U8" s="7"/>
      <c r="V8" s="6">
        <v>6894</v>
      </c>
      <c r="W8" s="7"/>
      <c r="X8" s="6">
        <v>3385</v>
      </c>
      <c r="Y8" s="7"/>
      <c r="Z8" s="6">
        <f t="shared" si="4"/>
        <v>3509</v>
      </c>
      <c r="AA8" s="7"/>
      <c r="AB8" s="8">
        <f t="shared" si="5"/>
        <v>2.0366300000000002</v>
      </c>
      <c r="AC8" s="7"/>
      <c r="AD8" s="6">
        <v>9006</v>
      </c>
      <c r="AE8" s="7"/>
      <c r="AF8" s="6">
        <v>3413</v>
      </c>
      <c r="AG8" s="7"/>
      <c r="AH8" s="6">
        <f t="shared" si="6"/>
        <v>5593</v>
      </c>
      <c r="AI8" s="7"/>
      <c r="AJ8" s="8">
        <f t="shared" si="7"/>
        <v>2.6387299999999998</v>
      </c>
      <c r="AK8" s="7"/>
      <c r="AL8" s="6">
        <v>8025</v>
      </c>
      <c r="AM8" s="7"/>
      <c r="AN8" s="6">
        <v>6112</v>
      </c>
      <c r="AO8" s="7"/>
      <c r="AP8" s="6">
        <f t="shared" si="8"/>
        <v>1913</v>
      </c>
      <c r="AQ8" s="7"/>
      <c r="AR8" s="8">
        <f t="shared" si="9"/>
        <v>1.3129900000000001</v>
      </c>
      <c r="AS8" s="7"/>
      <c r="AT8" s="6">
        <v>10388</v>
      </c>
      <c r="AU8" s="7"/>
      <c r="AV8" s="6">
        <v>6904</v>
      </c>
      <c r="AW8" s="7"/>
      <c r="AX8" s="6">
        <f t="shared" si="10"/>
        <v>3484</v>
      </c>
      <c r="AY8" s="7"/>
      <c r="AZ8" s="8">
        <f t="shared" si="11"/>
        <v>1.5046299999999999</v>
      </c>
      <c r="BA8" s="7"/>
      <c r="BB8" s="6">
        <v>13972</v>
      </c>
      <c r="BC8" s="7"/>
      <c r="BD8" s="6">
        <v>5023</v>
      </c>
      <c r="BE8" s="7"/>
      <c r="BF8" s="6">
        <f t="shared" si="12"/>
        <v>8949</v>
      </c>
      <c r="BG8" s="7"/>
      <c r="BH8" s="8">
        <f t="shared" si="13"/>
        <v>2.7816000000000001</v>
      </c>
      <c r="BI8" s="7"/>
      <c r="BJ8" s="6">
        <v>6551</v>
      </c>
      <c r="BK8" s="7"/>
      <c r="BL8" s="6">
        <v>5269</v>
      </c>
      <c r="BM8" s="7"/>
      <c r="BN8" s="6">
        <f t="shared" si="14"/>
        <v>1282</v>
      </c>
      <c r="BO8" s="7"/>
      <c r="BP8" s="8">
        <f t="shared" si="15"/>
        <v>1.2433099999999999</v>
      </c>
      <c r="BQ8" s="7"/>
      <c r="BR8" s="6">
        <f t="shared" si="16"/>
        <v>55953</v>
      </c>
      <c r="BS8" s="7"/>
      <c r="BT8" s="6">
        <f t="shared" si="17"/>
        <v>32246</v>
      </c>
      <c r="BU8" s="7"/>
      <c r="BV8" s="6">
        <f t="shared" si="18"/>
        <v>23707</v>
      </c>
      <c r="BW8" s="7"/>
      <c r="BX8" s="8">
        <f t="shared" si="19"/>
        <v>1.73519</v>
      </c>
    </row>
    <row r="9" spans="1:76" x14ac:dyDescent="0.25">
      <c r="A9" s="2"/>
      <c r="B9" s="2"/>
      <c r="C9" s="2"/>
      <c r="D9" s="2"/>
      <c r="E9" s="2" t="s">
        <v>19</v>
      </c>
      <c r="F9" s="6">
        <v>0</v>
      </c>
      <c r="G9" s="7"/>
      <c r="H9" s="6">
        <v>3419</v>
      </c>
      <c r="I9" s="7"/>
      <c r="J9" s="6">
        <f t="shared" si="0"/>
        <v>-3419</v>
      </c>
      <c r="K9" s="7"/>
      <c r="L9" s="8">
        <f t="shared" si="1"/>
        <v>0</v>
      </c>
      <c r="M9" s="7"/>
      <c r="N9" s="6">
        <v>0</v>
      </c>
      <c r="O9" s="7"/>
      <c r="P9" s="6">
        <v>3419</v>
      </c>
      <c r="Q9" s="7"/>
      <c r="R9" s="6">
        <f t="shared" si="2"/>
        <v>-3419</v>
      </c>
      <c r="S9" s="7"/>
      <c r="T9" s="8">
        <f t="shared" si="3"/>
        <v>0</v>
      </c>
      <c r="U9" s="7"/>
      <c r="V9" s="6">
        <v>1200</v>
      </c>
      <c r="W9" s="7"/>
      <c r="X9" s="6">
        <v>3419</v>
      </c>
      <c r="Y9" s="7"/>
      <c r="Z9" s="6">
        <f t="shared" si="4"/>
        <v>-2219</v>
      </c>
      <c r="AA9" s="7"/>
      <c r="AB9" s="8">
        <f t="shared" si="5"/>
        <v>0.35098000000000001</v>
      </c>
      <c r="AC9" s="7"/>
      <c r="AD9" s="6">
        <v>0</v>
      </c>
      <c r="AE9" s="7"/>
      <c r="AF9" s="6">
        <v>3419</v>
      </c>
      <c r="AG9" s="7"/>
      <c r="AH9" s="6">
        <f t="shared" si="6"/>
        <v>-3419</v>
      </c>
      <c r="AI9" s="7"/>
      <c r="AJ9" s="8">
        <f t="shared" si="7"/>
        <v>0</v>
      </c>
      <c r="AK9" s="7"/>
      <c r="AL9" s="6">
        <v>13056</v>
      </c>
      <c r="AM9" s="7"/>
      <c r="AN9" s="6">
        <v>3419</v>
      </c>
      <c r="AO9" s="7"/>
      <c r="AP9" s="6">
        <f t="shared" si="8"/>
        <v>9637</v>
      </c>
      <c r="AQ9" s="7"/>
      <c r="AR9" s="8">
        <f t="shared" si="9"/>
        <v>3.8186599999999999</v>
      </c>
      <c r="AS9" s="7"/>
      <c r="AT9" s="6">
        <v>3906</v>
      </c>
      <c r="AU9" s="7"/>
      <c r="AV9" s="6">
        <v>3420</v>
      </c>
      <c r="AW9" s="7"/>
      <c r="AX9" s="6">
        <f t="shared" si="10"/>
        <v>486</v>
      </c>
      <c r="AY9" s="7"/>
      <c r="AZ9" s="8">
        <f t="shared" si="11"/>
        <v>1.14211</v>
      </c>
      <c r="BA9" s="7"/>
      <c r="BB9" s="6">
        <v>1365</v>
      </c>
      <c r="BC9" s="7"/>
      <c r="BD9" s="6">
        <v>3419</v>
      </c>
      <c r="BE9" s="7"/>
      <c r="BF9" s="6">
        <f t="shared" si="12"/>
        <v>-2054</v>
      </c>
      <c r="BG9" s="7"/>
      <c r="BH9" s="8">
        <f t="shared" si="13"/>
        <v>0.39923999999999998</v>
      </c>
      <c r="BI9" s="7"/>
      <c r="BJ9" s="6">
        <v>0</v>
      </c>
      <c r="BK9" s="7"/>
      <c r="BL9" s="6">
        <v>3419</v>
      </c>
      <c r="BM9" s="7"/>
      <c r="BN9" s="6">
        <f t="shared" si="14"/>
        <v>-3419</v>
      </c>
      <c r="BO9" s="7"/>
      <c r="BP9" s="8">
        <f t="shared" si="15"/>
        <v>0</v>
      </c>
      <c r="BQ9" s="7"/>
      <c r="BR9" s="6">
        <f t="shared" si="16"/>
        <v>19527</v>
      </c>
      <c r="BS9" s="7"/>
      <c r="BT9" s="6">
        <f t="shared" si="17"/>
        <v>27353</v>
      </c>
      <c r="BU9" s="7"/>
      <c r="BV9" s="6">
        <f t="shared" si="18"/>
        <v>-7826</v>
      </c>
      <c r="BW9" s="7"/>
      <c r="BX9" s="8">
        <f t="shared" si="19"/>
        <v>0.71389000000000002</v>
      </c>
    </row>
    <row r="10" spans="1:76" ht="16.5" thickBot="1" x14ac:dyDescent="0.3">
      <c r="A10" s="2"/>
      <c r="B10" s="2"/>
      <c r="C10" s="2"/>
      <c r="D10" s="2"/>
      <c r="E10" s="2" t="s">
        <v>20</v>
      </c>
      <c r="F10" s="6">
        <v>84</v>
      </c>
      <c r="G10" s="7"/>
      <c r="H10" s="6">
        <v>971</v>
      </c>
      <c r="I10" s="7"/>
      <c r="J10" s="6">
        <f t="shared" si="0"/>
        <v>-887</v>
      </c>
      <c r="K10" s="7"/>
      <c r="L10" s="8">
        <f t="shared" si="1"/>
        <v>8.6510000000000004E-2</v>
      </c>
      <c r="M10" s="7"/>
      <c r="N10" s="6">
        <v>1219</v>
      </c>
      <c r="O10" s="7"/>
      <c r="P10" s="6">
        <v>1081</v>
      </c>
      <c r="Q10" s="7"/>
      <c r="R10" s="6">
        <f t="shared" si="2"/>
        <v>138</v>
      </c>
      <c r="S10" s="7"/>
      <c r="T10" s="8">
        <f t="shared" si="3"/>
        <v>1.1276600000000001</v>
      </c>
      <c r="U10" s="7"/>
      <c r="V10" s="6">
        <v>1053</v>
      </c>
      <c r="W10" s="7"/>
      <c r="X10" s="6">
        <v>1081</v>
      </c>
      <c r="Y10" s="7"/>
      <c r="Z10" s="6">
        <f t="shared" si="4"/>
        <v>-28</v>
      </c>
      <c r="AA10" s="7"/>
      <c r="AB10" s="8">
        <f t="shared" si="5"/>
        <v>0.97409999999999997</v>
      </c>
      <c r="AC10" s="7"/>
      <c r="AD10" s="6">
        <v>225</v>
      </c>
      <c r="AE10" s="7"/>
      <c r="AF10" s="6">
        <v>1126</v>
      </c>
      <c r="AG10" s="7"/>
      <c r="AH10" s="6">
        <f t="shared" si="6"/>
        <v>-901</v>
      </c>
      <c r="AI10" s="7"/>
      <c r="AJ10" s="8">
        <f t="shared" si="7"/>
        <v>0.19982</v>
      </c>
      <c r="AK10" s="7"/>
      <c r="AL10" s="6">
        <v>557</v>
      </c>
      <c r="AM10" s="7"/>
      <c r="AN10" s="6">
        <v>1071</v>
      </c>
      <c r="AO10" s="7"/>
      <c r="AP10" s="6">
        <f t="shared" si="8"/>
        <v>-514</v>
      </c>
      <c r="AQ10" s="7"/>
      <c r="AR10" s="8">
        <f t="shared" si="9"/>
        <v>0.52007000000000003</v>
      </c>
      <c r="AS10" s="7"/>
      <c r="AT10" s="6">
        <v>1102</v>
      </c>
      <c r="AU10" s="7"/>
      <c r="AV10" s="6">
        <v>1071</v>
      </c>
      <c r="AW10" s="7"/>
      <c r="AX10" s="6">
        <f t="shared" si="10"/>
        <v>31</v>
      </c>
      <c r="AY10" s="7"/>
      <c r="AZ10" s="8">
        <f t="shared" si="11"/>
        <v>1.02894</v>
      </c>
      <c r="BA10" s="7"/>
      <c r="BB10" s="6">
        <v>2335</v>
      </c>
      <c r="BC10" s="7"/>
      <c r="BD10" s="6">
        <v>1071</v>
      </c>
      <c r="BE10" s="7"/>
      <c r="BF10" s="6">
        <f t="shared" si="12"/>
        <v>1264</v>
      </c>
      <c r="BG10" s="7"/>
      <c r="BH10" s="8">
        <f t="shared" si="13"/>
        <v>2.1802100000000002</v>
      </c>
      <c r="BI10" s="7"/>
      <c r="BJ10" s="6">
        <v>753</v>
      </c>
      <c r="BK10" s="7"/>
      <c r="BL10" s="6">
        <v>1091</v>
      </c>
      <c r="BM10" s="7"/>
      <c r="BN10" s="6">
        <f t="shared" si="14"/>
        <v>-338</v>
      </c>
      <c r="BO10" s="7"/>
      <c r="BP10" s="8">
        <f t="shared" si="15"/>
        <v>0.69018999999999997</v>
      </c>
      <c r="BQ10" s="7"/>
      <c r="BR10" s="6">
        <f t="shared" si="16"/>
        <v>7328</v>
      </c>
      <c r="BS10" s="7"/>
      <c r="BT10" s="6">
        <f t="shared" si="17"/>
        <v>8563</v>
      </c>
      <c r="BU10" s="7"/>
      <c r="BV10" s="6">
        <f t="shared" si="18"/>
        <v>-1235</v>
      </c>
      <c r="BW10" s="7"/>
      <c r="BX10" s="8">
        <f t="shared" si="19"/>
        <v>0.85577000000000003</v>
      </c>
    </row>
    <row r="11" spans="1:76" ht="16.5" thickBot="1" x14ac:dyDescent="0.3">
      <c r="A11" s="2"/>
      <c r="B11" s="2"/>
      <c r="C11" s="2"/>
      <c r="D11" s="2" t="s">
        <v>21</v>
      </c>
      <c r="E11" s="2"/>
      <c r="F11" s="9">
        <f>ROUND(SUM(F4:F10),5)</f>
        <v>88567</v>
      </c>
      <c r="G11" s="7"/>
      <c r="H11" s="9">
        <f>ROUND(SUM(H4:H10),5)</f>
        <v>128691</v>
      </c>
      <c r="I11" s="7"/>
      <c r="J11" s="9">
        <f t="shared" si="0"/>
        <v>-40124</v>
      </c>
      <c r="K11" s="7"/>
      <c r="L11" s="10">
        <f t="shared" si="1"/>
        <v>0.68820999999999999</v>
      </c>
      <c r="M11" s="7"/>
      <c r="N11" s="9">
        <f>ROUND(SUM(N4:N10),5)</f>
        <v>115074</v>
      </c>
      <c r="O11" s="7"/>
      <c r="P11" s="9">
        <f>ROUND(SUM(P4:P10),5)</f>
        <v>134932</v>
      </c>
      <c r="Q11" s="7"/>
      <c r="R11" s="9">
        <f t="shared" si="2"/>
        <v>-19858</v>
      </c>
      <c r="S11" s="7"/>
      <c r="T11" s="10">
        <f t="shared" si="3"/>
        <v>0.85282999999999998</v>
      </c>
      <c r="U11" s="7"/>
      <c r="V11" s="9">
        <f>ROUND(SUM(V4:V10),5)</f>
        <v>149817</v>
      </c>
      <c r="W11" s="7"/>
      <c r="X11" s="9">
        <f>ROUND(SUM(X4:X10),5)</f>
        <v>146522</v>
      </c>
      <c r="Y11" s="7"/>
      <c r="Z11" s="9">
        <f t="shared" si="4"/>
        <v>3295</v>
      </c>
      <c r="AA11" s="7"/>
      <c r="AB11" s="10">
        <f t="shared" si="5"/>
        <v>1.0224899999999999</v>
      </c>
      <c r="AC11" s="7"/>
      <c r="AD11" s="9">
        <f>ROUND(SUM(AD4:AD10),5)</f>
        <v>177324</v>
      </c>
      <c r="AE11" s="7"/>
      <c r="AF11" s="9">
        <f>ROUND(SUM(AF4:AF10),5)</f>
        <v>149112</v>
      </c>
      <c r="AG11" s="7"/>
      <c r="AH11" s="9">
        <f t="shared" si="6"/>
        <v>28212</v>
      </c>
      <c r="AI11" s="7"/>
      <c r="AJ11" s="10">
        <f t="shared" si="7"/>
        <v>1.1892</v>
      </c>
      <c r="AK11" s="7"/>
      <c r="AL11" s="9">
        <f>ROUND(SUM(AL4:AL10),5)</f>
        <v>184007</v>
      </c>
      <c r="AM11" s="7"/>
      <c r="AN11" s="9">
        <f>ROUND(SUM(AN4:AN10),5)</f>
        <v>158211</v>
      </c>
      <c r="AO11" s="7"/>
      <c r="AP11" s="9">
        <f t="shared" si="8"/>
        <v>25796</v>
      </c>
      <c r="AQ11" s="7"/>
      <c r="AR11" s="10">
        <f t="shared" si="9"/>
        <v>1.1630499999999999</v>
      </c>
      <c r="AS11" s="7"/>
      <c r="AT11" s="9">
        <f>ROUND(SUM(AT4:AT10),5)</f>
        <v>187804</v>
      </c>
      <c r="AU11" s="7"/>
      <c r="AV11" s="9">
        <f>ROUND(SUM(AV4:AV10),5)</f>
        <v>157118</v>
      </c>
      <c r="AW11" s="7"/>
      <c r="AX11" s="9">
        <f t="shared" si="10"/>
        <v>30686</v>
      </c>
      <c r="AY11" s="7"/>
      <c r="AZ11" s="10">
        <f t="shared" si="11"/>
        <v>1.1953100000000001</v>
      </c>
      <c r="BA11" s="7"/>
      <c r="BB11" s="9">
        <f>ROUND(SUM(BB4:BB10),5)</f>
        <v>206129</v>
      </c>
      <c r="BC11" s="7"/>
      <c r="BD11" s="9">
        <f>ROUND(SUM(BD4:BD10),5)</f>
        <v>156514</v>
      </c>
      <c r="BE11" s="7"/>
      <c r="BF11" s="9">
        <f t="shared" si="12"/>
        <v>49615</v>
      </c>
      <c r="BG11" s="7"/>
      <c r="BH11" s="10">
        <f t="shared" si="13"/>
        <v>1.3169999999999999</v>
      </c>
      <c r="BI11" s="7"/>
      <c r="BJ11" s="9">
        <f>ROUND(SUM(BJ4:BJ10),5)</f>
        <v>174506</v>
      </c>
      <c r="BK11" s="7"/>
      <c r="BL11" s="9">
        <f>ROUND(SUM(BL4:BL10),5)</f>
        <v>158453</v>
      </c>
      <c r="BM11" s="7"/>
      <c r="BN11" s="9">
        <f t="shared" si="14"/>
        <v>16053</v>
      </c>
      <c r="BO11" s="7"/>
      <c r="BP11" s="10">
        <f t="shared" si="15"/>
        <v>1.10131</v>
      </c>
      <c r="BQ11" s="7"/>
      <c r="BR11" s="9">
        <f t="shared" si="16"/>
        <v>1283228</v>
      </c>
      <c r="BS11" s="7"/>
      <c r="BT11" s="9">
        <f t="shared" si="17"/>
        <v>1189553</v>
      </c>
      <c r="BU11" s="7"/>
      <c r="BV11" s="9">
        <f t="shared" si="18"/>
        <v>93675</v>
      </c>
      <c r="BW11" s="7"/>
      <c r="BX11" s="10">
        <f t="shared" si="19"/>
        <v>1.0787500000000001</v>
      </c>
    </row>
    <row r="12" spans="1:76" x14ac:dyDescent="0.25">
      <c r="A12" s="2"/>
      <c r="B12" s="2"/>
      <c r="C12" s="2" t="s">
        <v>22</v>
      </c>
      <c r="D12" s="2"/>
      <c r="E12" s="2"/>
      <c r="F12" s="6">
        <f>F11</f>
        <v>88567</v>
      </c>
      <c r="G12" s="7"/>
      <c r="H12" s="6">
        <f>H11</f>
        <v>128691</v>
      </c>
      <c r="I12" s="7"/>
      <c r="J12" s="6">
        <f t="shared" si="0"/>
        <v>-40124</v>
      </c>
      <c r="K12" s="7"/>
      <c r="L12" s="8">
        <f t="shared" si="1"/>
        <v>0.68820999999999999</v>
      </c>
      <c r="M12" s="7"/>
      <c r="N12" s="6">
        <f>N11</f>
        <v>115074</v>
      </c>
      <c r="O12" s="7"/>
      <c r="P12" s="6">
        <f>P11</f>
        <v>134932</v>
      </c>
      <c r="Q12" s="7"/>
      <c r="R12" s="6">
        <f t="shared" si="2"/>
        <v>-19858</v>
      </c>
      <c r="S12" s="7"/>
      <c r="T12" s="8">
        <f t="shared" si="3"/>
        <v>0.85282999999999998</v>
      </c>
      <c r="U12" s="7"/>
      <c r="V12" s="6">
        <f>V11</f>
        <v>149817</v>
      </c>
      <c r="W12" s="7"/>
      <c r="X12" s="6">
        <f>X11</f>
        <v>146522</v>
      </c>
      <c r="Y12" s="7"/>
      <c r="Z12" s="6">
        <f t="shared" si="4"/>
        <v>3295</v>
      </c>
      <c r="AA12" s="7"/>
      <c r="AB12" s="8">
        <f t="shared" si="5"/>
        <v>1.0224899999999999</v>
      </c>
      <c r="AC12" s="7"/>
      <c r="AD12" s="6">
        <f>AD11</f>
        <v>177324</v>
      </c>
      <c r="AE12" s="7"/>
      <c r="AF12" s="6">
        <f>AF11</f>
        <v>149112</v>
      </c>
      <c r="AG12" s="7"/>
      <c r="AH12" s="6">
        <f t="shared" si="6"/>
        <v>28212</v>
      </c>
      <c r="AI12" s="7"/>
      <c r="AJ12" s="8">
        <f t="shared" si="7"/>
        <v>1.1892</v>
      </c>
      <c r="AK12" s="7"/>
      <c r="AL12" s="6">
        <f>AL11</f>
        <v>184007</v>
      </c>
      <c r="AM12" s="7"/>
      <c r="AN12" s="6">
        <f>AN11</f>
        <v>158211</v>
      </c>
      <c r="AO12" s="7"/>
      <c r="AP12" s="6">
        <f t="shared" si="8"/>
        <v>25796</v>
      </c>
      <c r="AQ12" s="7"/>
      <c r="AR12" s="8">
        <f t="shared" si="9"/>
        <v>1.1630499999999999</v>
      </c>
      <c r="AS12" s="7"/>
      <c r="AT12" s="6">
        <f>AT11</f>
        <v>187804</v>
      </c>
      <c r="AU12" s="7"/>
      <c r="AV12" s="6">
        <f>AV11</f>
        <v>157118</v>
      </c>
      <c r="AW12" s="7"/>
      <c r="AX12" s="6">
        <f t="shared" si="10"/>
        <v>30686</v>
      </c>
      <c r="AY12" s="7"/>
      <c r="AZ12" s="8">
        <f t="shared" si="11"/>
        <v>1.1953100000000001</v>
      </c>
      <c r="BA12" s="7"/>
      <c r="BB12" s="6">
        <f>BB11</f>
        <v>206129</v>
      </c>
      <c r="BC12" s="7"/>
      <c r="BD12" s="6">
        <f>BD11</f>
        <v>156514</v>
      </c>
      <c r="BE12" s="7"/>
      <c r="BF12" s="6">
        <f t="shared" si="12"/>
        <v>49615</v>
      </c>
      <c r="BG12" s="7"/>
      <c r="BH12" s="8">
        <f t="shared" si="13"/>
        <v>1.3169999999999999</v>
      </c>
      <c r="BI12" s="7"/>
      <c r="BJ12" s="6">
        <f>BJ11</f>
        <v>174506</v>
      </c>
      <c r="BK12" s="7"/>
      <c r="BL12" s="6">
        <f>BL11</f>
        <v>158453</v>
      </c>
      <c r="BM12" s="7"/>
      <c r="BN12" s="6">
        <f t="shared" si="14"/>
        <v>16053</v>
      </c>
      <c r="BO12" s="7"/>
      <c r="BP12" s="8">
        <f t="shared" si="15"/>
        <v>1.10131</v>
      </c>
      <c r="BQ12" s="7"/>
      <c r="BR12" s="6">
        <f t="shared" si="16"/>
        <v>1283228</v>
      </c>
      <c r="BS12" s="7"/>
      <c r="BT12" s="6">
        <f t="shared" si="17"/>
        <v>1189553</v>
      </c>
      <c r="BU12" s="7"/>
      <c r="BV12" s="6">
        <f t="shared" si="18"/>
        <v>93675</v>
      </c>
      <c r="BW12" s="7"/>
      <c r="BX12" s="8">
        <f t="shared" si="19"/>
        <v>1.0787500000000001</v>
      </c>
    </row>
    <row r="13" spans="1:76" x14ac:dyDescent="0.25">
      <c r="A13" s="2"/>
      <c r="B13" s="2"/>
      <c r="C13" s="2"/>
      <c r="D13" s="2" t="s">
        <v>23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  <c r="AK13" s="7"/>
      <c r="AL13" s="6"/>
      <c r="AM13" s="7"/>
      <c r="AN13" s="6"/>
      <c r="AO13" s="7"/>
      <c r="AP13" s="6"/>
      <c r="AQ13" s="7"/>
      <c r="AR13" s="8"/>
      <c r="AS13" s="7"/>
      <c r="AT13" s="6"/>
      <c r="AU13" s="7"/>
      <c r="AV13" s="6"/>
      <c r="AW13" s="7"/>
      <c r="AX13" s="6"/>
      <c r="AY13" s="7"/>
      <c r="AZ13" s="8"/>
      <c r="BA13" s="7"/>
      <c r="BB13" s="6"/>
      <c r="BC13" s="7"/>
      <c r="BD13" s="6"/>
      <c r="BE13" s="7"/>
      <c r="BF13" s="6"/>
      <c r="BG13" s="7"/>
      <c r="BH13" s="8"/>
      <c r="BI13" s="7"/>
      <c r="BJ13" s="6"/>
      <c r="BK13" s="7"/>
      <c r="BL13" s="6"/>
      <c r="BM13" s="7"/>
      <c r="BN13" s="6"/>
      <c r="BO13" s="7"/>
      <c r="BP13" s="8"/>
      <c r="BQ13" s="7"/>
      <c r="BR13" s="6"/>
      <c r="BS13" s="7"/>
      <c r="BT13" s="6"/>
      <c r="BU13" s="7"/>
      <c r="BV13" s="6"/>
      <c r="BW13" s="7"/>
      <c r="BX13" s="8"/>
    </row>
    <row r="14" spans="1:76" x14ac:dyDescent="0.25">
      <c r="A14" s="2"/>
      <c r="B14" s="2"/>
      <c r="C14" s="2"/>
      <c r="D14" s="2"/>
      <c r="E14" s="2" t="s">
        <v>24</v>
      </c>
      <c r="F14" s="6">
        <v>13212</v>
      </c>
      <c r="G14" s="7"/>
      <c r="H14" s="6">
        <v>27160</v>
      </c>
      <c r="I14" s="7"/>
      <c r="J14" s="6">
        <f t="shared" ref="J14:J38" si="20">ROUND((F14-H14),5)</f>
        <v>-13948</v>
      </c>
      <c r="K14" s="7"/>
      <c r="L14" s="8">
        <f t="shared" ref="L14:L38" si="21"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 t="shared" ref="R14:R38" si="22">ROUND((N14-P14),5)</f>
        <v>-9136</v>
      </c>
      <c r="S14" s="7"/>
      <c r="T14" s="8">
        <f t="shared" ref="T14:T38" si="23">ROUND(IF(P14=0, IF(N14=0, 0, 1), N14/P14),5)</f>
        <v>0.66361999999999999</v>
      </c>
      <c r="U14" s="7"/>
      <c r="V14" s="6">
        <v>21757</v>
      </c>
      <c r="W14" s="7"/>
      <c r="X14" s="6">
        <v>27160</v>
      </c>
      <c r="Y14" s="7"/>
      <c r="Z14" s="6">
        <f t="shared" ref="Z14:Z38" si="24">ROUND((V14-X14),5)</f>
        <v>-5403</v>
      </c>
      <c r="AA14" s="7"/>
      <c r="AB14" s="8">
        <f t="shared" ref="AB14:AB38" si="25">ROUND(IF(X14=0, IF(V14=0, 0, 1), V14/X14),5)</f>
        <v>0.80106999999999995</v>
      </c>
      <c r="AC14" s="7"/>
      <c r="AD14" s="6">
        <v>26210</v>
      </c>
      <c r="AE14" s="7"/>
      <c r="AF14" s="6">
        <v>27160</v>
      </c>
      <c r="AG14" s="7"/>
      <c r="AH14" s="6">
        <f t="shared" ref="AH14:AH38" si="26">ROUND((AD14-AF14),5)</f>
        <v>-950</v>
      </c>
      <c r="AI14" s="7"/>
      <c r="AJ14" s="8">
        <f t="shared" ref="AJ14:AJ38" si="27">ROUND(IF(AF14=0, IF(AD14=0, 0, 1), AD14/AF14),5)</f>
        <v>0.96501999999999999</v>
      </c>
      <c r="AK14" s="7"/>
      <c r="AL14" s="6">
        <v>26989</v>
      </c>
      <c r="AM14" s="7"/>
      <c r="AN14" s="6">
        <v>27160</v>
      </c>
      <c r="AO14" s="7"/>
      <c r="AP14" s="6">
        <f t="shared" ref="AP14:AP38" si="28">ROUND((AL14-AN14),5)</f>
        <v>-171</v>
      </c>
      <c r="AQ14" s="7"/>
      <c r="AR14" s="8">
        <f t="shared" ref="AR14:AR38" si="29">ROUND(IF(AN14=0, IF(AL14=0, 0, 1), AL14/AN14),5)</f>
        <v>0.99370000000000003</v>
      </c>
      <c r="AS14" s="7"/>
      <c r="AT14" s="6">
        <v>27525</v>
      </c>
      <c r="AU14" s="7"/>
      <c r="AV14" s="6">
        <v>27160</v>
      </c>
      <c r="AW14" s="7"/>
      <c r="AX14" s="6">
        <f t="shared" ref="AX14:AX38" si="30">ROUND((AT14-AV14),5)</f>
        <v>365</v>
      </c>
      <c r="AY14" s="7"/>
      <c r="AZ14" s="8">
        <f t="shared" ref="AZ14:AZ38" si="31">ROUND(IF(AV14=0, IF(AT14=0, 0, 1), AT14/AV14),5)</f>
        <v>1.0134399999999999</v>
      </c>
      <c r="BA14" s="7"/>
      <c r="BB14" s="6">
        <v>31223</v>
      </c>
      <c r="BC14" s="7"/>
      <c r="BD14" s="6">
        <v>27160</v>
      </c>
      <c r="BE14" s="7"/>
      <c r="BF14" s="6">
        <f t="shared" ref="BF14:BF38" si="32">ROUND((BB14-BD14),5)</f>
        <v>4063</v>
      </c>
      <c r="BG14" s="7"/>
      <c r="BH14" s="8">
        <f t="shared" ref="BH14:BH38" si="33">ROUND(IF(BD14=0, IF(BB14=0, 0, 1), BB14/BD14),5)</f>
        <v>1.1495899999999999</v>
      </c>
      <c r="BI14" s="7"/>
      <c r="BJ14" s="6">
        <v>28901</v>
      </c>
      <c r="BK14" s="7"/>
      <c r="BL14" s="6">
        <v>27160</v>
      </c>
      <c r="BM14" s="7"/>
      <c r="BN14" s="6">
        <f t="shared" ref="BN14:BN38" si="34">ROUND((BJ14-BL14),5)</f>
        <v>1741</v>
      </c>
      <c r="BO14" s="7"/>
      <c r="BP14" s="8">
        <f t="shared" ref="BP14:BP38" si="35">ROUND(IF(BL14=0, IF(BJ14=0, 0, 1), BJ14/BL14),5)</f>
        <v>1.0641</v>
      </c>
      <c r="BQ14" s="7"/>
      <c r="BR14" s="6">
        <f t="shared" ref="BR14:BR38" si="36">ROUND(F14+N14+V14+AD14+AL14+AT14+BB14+BJ14,5)</f>
        <v>193841</v>
      </c>
      <c r="BS14" s="7"/>
      <c r="BT14" s="6">
        <f t="shared" ref="BT14:BT38" si="37">ROUND(H14+P14+X14+AF14+AN14+AV14+BD14+BL14,5)</f>
        <v>217280</v>
      </c>
      <c r="BU14" s="7"/>
      <c r="BV14" s="6">
        <f t="shared" ref="BV14:BV38" si="38">ROUND((BR14-BT14),5)</f>
        <v>-23439</v>
      </c>
      <c r="BW14" s="7"/>
      <c r="BX14" s="8">
        <f t="shared" ref="BX14:BX38" si="39">ROUND(IF(BT14=0, IF(BR14=0, 0, 1), BR14/BT14),5)</f>
        <v>0.89212999999999998</v>
      </c>
    </row>
    <row r="15" spans="1:76" x14ac:dyDescent="0.25">
      <c r="A15" s="2"/>
      <c r="B15" s="2"/>
      <c r="C15" s="2"/>
      <c r="D15" s="2"/>
      <c r="E15" s="2" t="s">
        <v>25</v>
      </c>
      <c r="F15" s="6">
        <v>3940</v>
      </c>
      <c r="G15" s="7"/>
      <c r="H15" s="6">
        <v>12843</v>
      </c>
      <c r="I15" s="7"/>
      <c r="J15" s="6">
        <f t="shared" si="20"/>
        <v>-8903</v>
      </c>
      <c r="K15" s="7"/>
      <c r="L15" s="8">
        <f t="shared" si="21"/>
        <v>0.30678</v>
      </c>
      <c r="M15" s="7"/>
      <c r="N15" s="6">
        <v>7765</v>
      </c>
      <c r="O15" s="7"/>
      <c r="P15" s="6">
        <v>13169</v>
      </c>
      <c r="Q15" s="7"/>
      <c r="R15" s="6">
        <f t="shared" si="22"/>
        <v>-5404</v>
      </c>
      <c r="S15" s="7"/>
      <c r="T15" s="8">
        <f t="shared" si="23"/>
        <v>0.58964000000000005</v>
      </c>
      <c r="U15" s="7"/>
      <c r="V15" s="6">
        <v>12094</v>
      </c>
      <c r="W15" s="7"/>
      <c r="X15" s="6">
        <v>12822</v>
      </c>
      <c r="Y15" s="7"/>
      <c r="Z15" s="6">
        <f t="shared" si="24"/>
        <v>-728</v>
      </c>
      <c r="AA15" s="7"/>
      <c r="AB15" s="8">
        <f t="shared" si="25"/>
        <v>0.94321999999999995</v>
      </c>
      <c r="AC15" s="7"/>
      <c r="AD15" s="6">
        <v>16470</v>
      </c>
      <c r="AE15" s="7"/>
      <c r="AF15" s="6">
        <v>13421</v>
      </c>
      <c r="AG15" s="7"/>
      <c r="AH15" s="6">
        <f t="shared" si="26"/>
        <v>3049</v>
      </c>
      <c r="AI15" s="7"/>
      <c r="AJ15" s="8">
        <f t="shared" si="27"/>
        <v>1.2271799999999999</v>
      </c>
      <c r="AK15" s="7"/>
      <c r="AL15" s="6">
        <v>11600</v>
      </c>
      <c r="AM15" s="7"/>
      <c r="AN15" s="6">
        <v>13031</v>
      </c>
      <c r="AO15" s="7"/>
      <c r="AP15" s="6">
        <f t="shared" si="28"/>
        <v>-1431</v>
      </c>
      <c r="AQ15" s="7"/>
      <c r="AR15" s="8">
        <f t="shared" si="29"/>
        <v>0.89017999999999997</v>
      </c>
      <c r="AS15" s="7"/>
      <c r="AT15" s="6">
        <v>14502</v>
      </c>
      <c r="AU15" s="7"/>
      <c r="AV15" s="6">
        <v>13093</v>
      </c>
      <c r="AW15" s="7"/>
      <c r="AX15" s="6">
        <f t="shared" si="30"/>
        <v>1409</v>
      </c>
      <c r="AY15" s="7"/>
      <c r="AZ15" s="8">
        <f t="shared" si="31"/>
        <v>1.10761</v>
      </c>
      <c r="BA15" s="7"/>
      <c r="BB15" s="6">
        <v>24922</v>
      </c>
      <c r="BC15" s="7"/>
      <c r="BD15" s="6">
        <v>14096</v>
      </c>
      <c r="BE15" s="7"/>
      <c r="BF15" s="6">
        <f t="shared" si="32"/>
        <v>10826</v>
      </c>
      <c r="BG15" s="7"/>
      <c r="BH15" s="8">
        <f t="shared" si="33"/>
        <v>1.7680199999999999</v>
      </c>
      <c r="BI15" s="7"/>
      <c r="BJ15" s="6">
        <v>7115</v>
      </c>
      <c r="BK15" s="7"/>
      <c r="BL15" s="6">
        <v>13344</v>
      </c>
      <c r="BM15" s="7"/>
      <c r="BN15" s="6">
        <f t="shared" si="34"/>
        <v>-6229</v>
      </c>
      <c r="BO15" s="7"/>
      <c r="BP15" s="8">
        <f t="shared" si="35"/>
        <v>0.53320000000000001</v>
      </c>
      <c r="BQ15" s="7"/>
      <c r="BR15" s="6">
        <f t="shared" si="36"/>
        <v>98408</v>
      </c>
      <c r="BS15" s="7"/>
      <c r="BT15" s="6">
        <f t="shared" si="37"/>
        <v>105819</v>
      </c>
      <c r="BU15" s="7"/>
      <c r="BV15" s="6">
        <f t="shared" si="38"/>
        <v>-7411</v>
      </c>
      <c r="BW15" s="7"/>
      <c r="BX15" s="8">
        <f t="shared" si="39"/>
        <v>0.92996999999999996</v>
      </c>
    </row>
    <row r="16" spans="1:76" x14ac:dyDescent="0.25">
      <c r="A16" s="2"/>
      <c r="B16" s="2"/>
      <c r="C16" s="2"/>
      <c r="D16" s="2"/>
      <c r="E16" s="2" t="s">
        <v>26</v>
      </c>
      <c r="F16" s="6">
        <v>27627</v>
      </c>
      <c r="G16" s="7"/>
      <c r="H16" s="6">
        <v>29763</v>
      </c>
      <c r="I16" s="7"/>
      <c r="J16" s="6">
        <f t="shared" si="20"/>
        <v>-2136</v>
      </c>
      <c r="K16" s="7"/>
      <c r="L16" s="8">
        <f t="shared" si="21"/>
        <v>0.92823</v>
      </c>
      <c r="M16" s="7"/>
      <c r="N16" s="6">
        <v>27808</v>
      </c>
      <c r="O16" s="7"/>
      <c r="P16" s="6">
        <v>29763</v>
      </c>
      <c r="Q16" s="7"/>
      <c r="R16" s="6">
        <f t="shared" si="22"/>
        <v>-1955</v>
      </c>
      <c r="S16" s="7"/>
      <c r="T16" s="8">
        <f t="shared" si="23"/>
        <v>0.93430999999999997</v>
      </c>
      <c r="U16" s="7"/>
      <c r="V16" s="6">
        <v>26255</v>
      </c>
      <c r="W16" s="7"/>
      <c r="X16" s="6">
        <v>29763</v>
      </c>
      <c r="Y16" s="7"/>
      <c r="Z16" s="6">
        <f t="shared" si="24"/>
        <v>-3508</v>
      </c>
      <c r="AA16" s="7"/>
      <c r="AB16" s="8">
        <f t="shared" si="25"/>
        <v>0.88214000000000004</v>
      </c>
      <c r="AC16" s="7"/>
      <c r="AD16" s="6">
        <v>27212</v>
      </c>
      <c r="AE16" s="7"/>
      <c r="AF16" s="6">
        <v>29763</v>
      </c>
      <c r="AG16" s="7"/>
      <c r="AH16" s="6">
        <f t="shared" si="26"/>
        <v>-2551</v>
      </c>
      <c r="AI16" s="7"/>
      <c r="AJ16" s="8">
        <f t="shared" si="27"/>
        <v>0.91429000000000005</v>
      </c>
      <c r="AK16" s="7"/>
      <c r="AL16" s="6">
        <v>27505</v>
      </c>
      <c r="AM16" s="7"/>
      <c r="AN16" s="6">
        <v>29763</v>
      </c>
      <c r="AO16" s="7"/>
      <c r="AP16" s="6">
        <f t="shared" si="28"/>
        <v>-2258</v>
      </c>
      <c r="AQ16" s="7"/>
      <c r="AR16" s="8">
        <f t="shared" si="29"/>
        <v>0.92413000000000001</v>
      </c>
      <c r="AS16" s="7"/>
      <c r="AT16" s="6">
        <v>27778</v>
      </c>
      <c r="AU16" s="7"/>
      <c r="AV16" s="6">
        <v>29763</v>
      </c>
      <c r="AW16" s="7"/>
      <c r="AX16" s="6">
        <f t="shared" si="30"/>
        <v>-1985</v>
      </c>
      <c r="AY16" s="7"/>
      <c r="AZ16" s="8">
        <f t="shared" si="31"/>
        <v>0.93330999999999997</v>
      </c>
      <c r="BA16" s="7"/>
      <c r="BB16" s="6">
        <v>34254</v>
      </c>
      <c r="BC16" s="7"/>
      <c r="BD16" s="6">
        <v>29763</v>
      </c>
      <c r="BE16" s="7"/>
      <c r="BF16" s="6">
        <f t="shared" si="32"/>
        <v>4491</v>
      </c>
      <c r="BG16" s="7"/>
      <c r="BH16" s="8">
        <f t="shared" si="33"/>
        <v>1.15089</v>
      </c>
      <c r="BI16" s="7"/>
      <c r="BJ16" s="6">
        <v>30171</v>
      </c>
      <c r="BK16" s="7"/>
      <c r="BL16" s="6">
        <v>29763</v>
      </c>
      <c r="BM16" s="7"/>
      <c r="BN16" s="6">
        <f t="shared" si="34"/>
        <v>408</v>
      </c>
      <c r="BO16" s="7"/>
      <c r="BP16" s="8">
        <f t="shared" si="35"/>
        <v>1.0137100000000001</v>
      </c>
      <c r="BQ16" s="7"/>
      <c r="BR16" s="6">
        <f t="shared" si="36"/>
        <v>228610</v>
      </c>
      <c r="BS16" s="7"/>
      <c r="BT16" s="6">
        <f t="shared" si="37"/>
        <v>238104</v>
      </c>
      <c r="BU16" s="7"/>
      <c r="BV16" s="6">
        <f t="shared" si="38"/>
        <v>-9494</v>
      </c>
      <c r="BW16" s="7"/>
      <c r="BX16" s="8">
        <f t="shared" si="39"/>
        <v>0.96013000000000004</v>
      </c>
    </row>
    <row r="17" spans="1:76" x14ac:dyDescent="0.25">
      <c r="A17" s="2"/>
      <c r="B17" s="2"/>
      <c r="C17" s="2"/>
      <c r="D17" s="2"/>
      <c r="E17" s="2" t="s">
        <v>27</v>
      </c>
      <c r="F17" s="6">
        <v>20808</v>
      </c>
      <c r="G17" s="7"/>
      <c r="H17" s="6">
        <v>26078</v>
      </c>
      <c r="I17" s="7"/>
      <c r="J17" s="6">
        <f t="shared" si="20"/>
        <v>-5270</v>
      </c>
      <c r="K17" s="7"/>
      <c r="L17" s="8">
        <f t="shared" si="21"/>
        <v>0.79791000000000001</v>
      </c>
      <c r="M17" s="7"/>
      <c r="N17" s="6">
        <v>23718</v>
      </c>
      <c r="O17" s="7"/>
      <c r="P17" s="6">
        <v>26078</v>
      </c>
      <c r="Q17" s="7"/>
      <c r="R17" s="6">
        <f t="shared" si="22"/>
        <v>-2360</v>
      </c>
      <c r="S17" s="7"/>
      <c r="T17" s="8">
        <f t="shared" si="23"/>
        <v>0.90949999999999998</v>
      </c>
      <c r="U17" s="7"/>
      <c r="V17" s="6">
        <v>22983</v>
      </c>
      <c r="W17" s="7"/>
      <c r="X17" s="6">
        <v>26078</v>
      </c>
      <c r="Y17" s="7"/>
      <c r="Z17" s="6">
        <f t="shared" si="24"/>
        <v>-3095</v>
      </c>
      <c r="AA17" s="7"/>
      <c r="AB17" s="8">
        <f t="shared" si="25"/>
        <v>0.88131999999999999</v>
      </c>
      <c r="AC17" s="7"/>
      <c r="AD17" s="6">
        <v>27205</v>
      </c>
      <c r="AE17" s="7"/>
      <c r="AF17" s="6">
        <v>26078</v>
      </c>
      <c r="AG17" s="7"/>
      <c r="AH17" s="6">
        <f t="shared" si="26"/>
        <v>1127</v>
      </c>
      <c r="AI17" s="7"/>
      <c r="AJ17" s="8">
        <f t="shared" si="27"/>
        <v>1.04322</v>
      </c>
      <c r="AK17" s="7"/>
      <c r="AL17" s="6">
        <v>43071</v>
      </c>
      <c r="AM17" s="7"/>
      <c r="AN17" s="6">
        <v>26078</v>
      </c>
      <c r="AO17" s="7"/>
      <c r="AP17" s="6">
        <f t="shared" si="28"/>
        <v>16993</v>
      </c>
      <c r="AQ17" s="7"/>
      <c r="AR17" s="8">
        <f t="shared" si="29"/>
        <v>1.6516200000000001</v>
      </c>
      <c r="AS17" s="7"/>
      <c r="AT17" s="6">
        <v>30391</v>
      </c>
      <c r="AU17" s="7"/>
      <c r="AV17" s="6">
        <v>26078</v>
      </c>
      <c r="AW17" s="7"/>
      <c r="AX17" s="6">
        <f t="shared" si="30"/>
        <v>4313</v>
      </c>
      <c r="AY17" s="7"/>
      <c r="AZ17" s="8">
        <f t="shared" si="31"/>
        <v>1.1653899999999999</v>
      </c>
      <c r="BA17" s="7"/>
      <c r="BB17" s="6">
        <v>29079</v>
      </c>
      <c r="BC17" s="7"/>
      <c r="BD17" s="6">
        <v>26078</v>
      </c>
      <c r="BE17" s="7"/>
      <c r="BF17" s="6">
        <f t="shared" si="32"/>
        <v>3001</v>
      </c>
      <c r="BG17" s="7"/>
      <c r="BH17" s="8">
        <f t="shared" si="33"/>
        <v>1.1150800000000001</v>
      </c>
      <c r="BI17" s="7"/>
      <c r="BJ17" s="6">
        <v>33697</v>
      </c>
      <c r="BK17" s="7"/>
      <c r="BL17" s="6">
        <v>26078</v>
      </c>
      <c r="BM17" s="7"/>
      <c r="BN17" s="6">
        <f t="shared" si="34"/>
        <v>7619</v>
      </c>
      <c r="BO17" s="7"/>
      <c r="BP17" s="8">
        <f t="shared" si="35"/>
        <v>1.29216</v>
      </c>
      <c r="BQ17" s="7"/>
      <c r="BR17" s="6">
        <f t="shared" si="36"/>
        <v>230952</v>
      </c>
      <c r="BS17" s="7"/>
      <c r="BT17" s="6">
        <f t="shared" si="37"/>
        <v>208624</v>
      </c>
      <c r="BU17" s="7"/>
      <c r="BV17" s="6">
        <f t="shared" si="38"/>
        <v>22328</v>
      </c>
      <c r="BW17" s="7"/>
      <c r="BX17" s="8">
        <f t="shared" si="39"/>
        <v>1.10703</v>
      </c>
    </row>
    <row r="18" spans="1:76" x14ac:dyDescent="0.25">
      <c r="A18" s="2"/>
      <c r="B18" s="2"/>
      <c r="C18" s="2"/>
      <c r="D18" s="2"/>
      <c r="E18" s="2" t="s">
        <v>28</v>
      </c>
      <c r="F18" s="6">
        <v>1136</v>
      </c>
      <c r="G18" s="7"/>
      <c r="H18" s="6">
        <v>1775</v>
      </c>
      <c r="I18" s="7"/>
      <c r="J18" s="6">
        <f t="shared" si="20"/>
        <v>-639</v>
      </c>
      <c r="K18" s="7"/>
      <c r="L18" s="8">
        <f t="shared" si="21"/>
        <v>0.64</v>
      </c>
      <c r="M18" s="7"/>
      <c r="N18" s="6">
        <v>564</v>
      </c>
      <c r="O18" s="7"/>
      <c r="P18" s="6">
        <v>1775</v>
      </c>
      <c r="Q18" s="7"/>
      <c r="R18" s="6">
        <f t="shared" si="22"/>
        <v>-1211</v>
      </c>
      <c r="S18" s="7"/>
      <c r="T18" s="8">
        <f t="shared" si="23"/>
        <v>0.31774999999999998</v>
      </c>
      <c r="U18" s="7"/>
      <c r="V18" s="6">
        <v>1211</v>
      </c>
      <c r="W18" s="7"/>
      <c r="X18" s="6">
        <v>1775</v>
      </c>
      <c r="Y18" s="7"/>
      <c r="Z18" s="6">
        <f t="shared" si="24"/>
        <v>-564</v>
      </c>
      <c r="AA18" s="7"/>
      <c r="AB18" s="8">
        <f t="shared" si="25"/>
        <v>0.68225000000000002</v>
      </c>
      <c r="AC18" s="7"/>
      <c r="AD18" s="6">
        <v>739</v>
      </c>
      <c r="AE18" s="7"/>
      <c r="AF18" s="6">
        <v>1775</v>
      </c>
      <c r="AG18" s="7"/>
      <c r="AH18" s="6">
        <f t="shared" si="26"/>
        <v>-1036</v>
      </c>
      <c r="AI18" s="7"/>
      <c r="AJ18" s="8">
        <f t="shared" si="27"/>
        <v>0.41633999999999999</v>
      </c>
      <c r="AK18" s="7"/>
      <c r="AL18" s="6">
        <v>1161</v>
      </c>
      <c r="AM18" s="7"/>
      <c r="AN18" s="6">
        <v>1775</v>
      </c>
      <c r="AO18" s="7"/>
      <c r="AP18" s="6">
        <f t="shared" si="28"/>
        <v>-614</v>
      </c>
      <c r="AQ18" s="7"/>
      <c r="AR18" s="8">
        <f t="shared" si="29"/>
        <v>0.65407999999999999</v>
      </c>
      <c r="AS18" s="7"/>
      <c r="AT18" s="6">
        <v>2645</v>
      </c>
      <c r="AU18" s="7"/>
      <c r="AV18" s="6">
        <v>1775</v>
      </c>
      <c r="AW18" s="7"/>
      <c r="AX18" s="6">
        <f t="shared" si="30"/>
        <v>870</v>
      </c>
      <c r="AY18" s="7"/>
      <c r="AZ18" s="8">
        <f t="shared" si="31"/>
        <v>1.49014</v>
      </c>
      <c r="BA18" s="7"/>
      <c r="BB18" s="6">
        <v>731</v>
      </c>
      <c r="BC18" s="7"/>
      <c r="BD18" s="6">
        <v>1775</v>
      </c>
      <c r="BE18" s="7"/>
      <c r="BF18" s="6">
        <f t="shared" si="32"/>
        <v>-1044</v>
      </c>
      <c r="BG18" s="7"/>
      <c r="BH18" s="8">
        <f t="shared" si="33"/>
        <v>0.41182999999999997</v>
      </c>
      <c r="BI18" s="7"/>
      <c r="BJ18" s="6">
        <v>884</v>
      </c>
      <c r="BK18" s="7"/>
      <c r="BL18" s="6">
        <v>1775</v>
      </c>
      <c r="BM18" s="7"/>
      <c r="BN18" s="6">
        <f t="shared" si="34"/>
        <v>-891</v>
      </c>
      <c r="BO18" s="7"/>
      <c r="BP18" s="8">
        <f t="shared" si="35"/>
        <v>0.49802999999999997</v>
      </c>
      <c r="BQ18" s="7"/>
      <c r="BR18" s="6">
        <f t="shared" si="36"/>
        <v>9071</v>
      </c>
      <c r="BS18" s="7"/>
      <c r="BT18" s="6">
        <f t="shared" si="37"/>
        <v>14200</v>
      </c>
      <c r="BU18" s="7"/>
      <c r="BV18" s="6">
        <f t="shared" si="38"/>
        <v>-5129</v>
      </c>
      <c r="BW18" s="7"/>
      <c r="BX18" s="8">
        <f t="shared" si="39"/>
        <v>0.63880000000000003</v>
      </c>
    </row>
    <row r="19" spans="1:76" x14ac:dyDescent="0.25">
      <c r="A19" s="2"/>
      <c r="B19" s="2"/>
      <c r="C19" s="2"/>
      <c r="D19" s="2"/>
      <c r="E19" s="2" t="s">
        <v>29</v>
      </c>
      <c r="F19" s="6">
        <v>0</v>
      </c>
      <c r="G19" s="7"/>
      <c r="H19" s="6">
        <v>3966</v>
      </c>
      <c r="I19" s="7"/>
      <c r="J19" s="6">
        <f t="shared" si="20"/>
        <v>-3966</v>
      </c>
      <c r="K19" s="7"/>
      <c r="L19" s="8">
        <f t="shared" si="21"/>
        <v>0</v>
      </c>
      <c r="M19" s="7"/>
      <c r="N19" s="6">
        <v>1400</v>
      </c>
      <c r="O19" s="7"/>
      <c r="P19" s="6">
        <v>3966</v>
      </c>
      <c r="Q19" s="7"/>
      <c r="R19" s="6">
        <f t="shared" si="22"/>
        <v>-2566</v>
      </c>
      <c r="S19" s="7"/>
      <c r="T19" s="8">
        <f t="shared" si="23"/>
        <v>0.35299999999999998</v>
      </c>
      <c r="U19" s="7"/>
      <c r="V19" s="6">
        <v>2115</v>
      </c>
      <c r="W19" s="7"/>
      <c r="X19" s="6">
        <v>3966</v>
      </c>
      <c r="Y19" s="7"/>
      <c r="Z19" s="6">
        <f t="shared" si="24"/>
        <v>-1851</v>
      </c>
      <c r="AA19" s="7"/>
      <c r="AB19" s="8">
        <f t="shared" si="25"/>
        <v>0.53327999999999998</v>
      </c>
      <c r="AC19" s="7"/>
      <c r="AD19" s="6">
        <v>6654</v>
      </c>
      <c r="AE19" s="7"/>
      <c r="AF19" s="6">
        <v>3966</v>
      </c>
      <c r="AG19" s="7"/>
      <c r="AH19" s="6">
        <f t="shared" si="26"/>
        <v>2688</v>
      </c>
      <c r="AI19" s="7"/>
      <c r="AJ19" s="8">
        <f t="shared" si="27"/>
        <v>1.6777599999999999</v>
      </c>
      <c r="AK19" s="7"/>
      <c r="AL19" s="6">
        <v>2304</v>
      </c>
      <c r="AM19" s="7"/>
      <c r="AN19" s="6">
        <v>3966</v>
      </c>
      <c r="AO19" s="7"/>
      <c r="AP19" s="6">
        <f t="shared" si="28"/>
        <v>-1662</v>
      </c>
      <c r="AQ19" s="7"/>
      <c r="AR19" s="8">
        <f t="shared" si="29"/>
        <v>0.58094000000000001</v>
      </c>
      <c r="AS19" s="7"/>
      <c r="AT19" s="6">
        <v>6627</v>
      </c>
      <c r="AU19" s="7"/>
      <c r="AV19" s="6">
        <v>3966</v>
      </c>
      <c r="AW19" s="7"/>
      <c r="AX19" s="6">
        <f t="shared" si="30"/>
        <v>2661</v>
      </c>
      <c r="AY19" s="7"/>
      <c r="AZ19" s="8">
        <f t="shared" si="31"/>
        <v>1.6709499999999999</v>
      </c>
      <c r="BA19" s="7"/>
      <c r="BB19" s="6">
        <v>7954</v>
      </c>
      <c r="BC19" s="7"/>
      <c r="BD19" s="6">
        <v>3966</v>
      </c>
      <c r="BE19" s="7"/>
      <c r="BF19" s="6">
        <f t="shared" si="32"/>
        <v>3988</v>
      </c>
      <c r="BG19" s="7"/>
      <c r="BH19" s="8">
        <f t="shared" si="33"/>
        <v>2.0055499999999999</v>
      </c>
      <c r="BI19" s="7"/>
      <c r="BJ19" s="6">
        <v>5254</v>
      </c>
      <c r="BK19" s="7"/>
      <c r="BL19" s="6">
        <v>3966</v>
      </c>
      <c r="BM19" s="7"/>
      <c r="BN19" s="6">
        <f t="shared" si="34"/>
        <v>1288</v>
      </c>
      <c r="BO19" s="7"/>
      <c r="BP19" s="8">
        <f t="shared" si="35"/>
        <v>1.3247599999999999</v>
      </c>
      <c r="BQ19" s="7"/>
      <c r="BR19" s="6">
        <f t="shared" si="36"/>
        <v>32308</v>
      </c>
      <c r="BS19" s="7"/>
      <c r="BT19" s="6">
        <f t="shared" si="37"/>
        <v>31728</v>
      </c>
      <c r="BU19" s="7"/>
      <c r="BV19" s="6">
        <f t="shared" si="38"/>
        <v>580</v>
      </c>
      <c r="BW19" s="7"/>
      <c r="BX19" s="8">
        <f t="shared" si="39"/>
        <v>1.0182800000000001</v>
      </c>
    </row>
    <row r="20" spans="1:76" x14ac:dyDescent="0.25">
      <c r="A20" s="2"/>
      <c r="B20" s="2"/>
      <c r="C20" s="2"/>
      <c r="D20" s="2"/>
      <c r="E20" s="2" t="s">
        <v>30</v>
      </c>
      <c r="F20" s="6">
        <v>24106</v>
      </c>
      <c r="G20" s="7"/>
      <c r="H20" s="6">
        <v>23976</v>
      </c>
      <c r="I20" s="7"/>
      <c r="J20" s="6">
        <f t="shared" si="20"/>
        <v>130</v>
      </c>
      <c r="K20" s="7"/>
      <c r="L20" s="8">
        <f t="shared" si="21"/>
        <v>1.00542</v>
      </c>
      <c r="M20" s="7"/>
      <c r="N20" s="6">
        <v>26073</v>
      </c>
      <c r="O20" s="7"/>
      <c r="P20" s="6">
        <v>23976</v>
      </c>
      <c r="Q20" s="7"/>
      <c r="R20" s="6">
        <f t="shared" si="22"/>
        <v>2097</v>
      </c>
      <c r="S20" s="7"/>
      <c r="T20" s="8">
        <f t="shared" si="23"/>
        <v>1.0874600000000001</v>
      </c>
      <c r="U20" s="7"/>
      <c r="V20" s="6">
        <v>23426</v>
      </c>
      <c r="W20" s="7"/>
      <c r="X20" s="6">
        <v>23976</v>
      </c>
      <c r="Y20" s="7"/>
      <c r="Z20" s="6">
        <f t="shared" si="24"/>
        <v>-550</v>
      </c>
      <c r="AA20" s="7"/>
      <c r="AB20" s="8">
        <f t="shared" si="25"/>
        <v>0.97706000000000004</v>
      </c>
      <c r="AC20" s="7"/>
      <c r="AD20" s="6">
        <v>23426</v>
      </c>
      <c r="AE20" s="7"/>
      <c r="AF20" s="6">
        <v>23976</v>
      </c>
      <c r="AG20" s="7"/>
      <c r="AH20" s="6">
        <f t="shared" si="26"/>
        <v>-550</v>
      </c>
      <c r="AI20" s="7"/>
      <c r="AJ20" s="8">
        <f t="shared" si="27"/>
        <v>0.97706000000000004</v>
      </c>
      <c r="AK20" s="7"/>
      <c r="AL20" s="6">
        <v>23605</v>
      </c>
      <c r="AM20" s="7"/>
      <c r="AN20" s="6">
        <v>23976</v>
      </c>
      <c r="AO20" s="7"/>
      <c r="AP20" s="6">
        <f t="shared" si="28"/>
        <v>-371</v>
      </c>
      <c r="AQ20" s="7"/>
      <c r="AR20" s="8">
        <f t="shared" si="29"/>
        <v>0.98453000000000002</v>
      </c>
      <c r="AS20" s="7"/>
      <c r="AT20" s="6">
        <v>23426</v>
      </c>
      <c r="AU20" s="7"/>
      <c r="AV20" s="6">
        <v>23976</v>
      </c>
      <c r="AW20" s="7"/>
      <c r="AX20" s="6">
        <f t="shared" si="30"/>
        <v>-550</v>
      </c>
      <c r="AY20" s="7"/>
      <c r="AZ20" s="8">
        <f t="shared" si="31"/>
        <v>0.97706000000000004</v>
      </c>
      <c r="BA20" s="7"/>
      <c r="BB20" s="6">
        <v>23426</v>
      </c>
      <c r="BC20" s="7"/>
      <c r="BD20" s="6">
        <v>23976</v>
      </c>
      <c r="BE20" s="7"/>
      <c r="BF20" s="6">
        <f t="shared" si="32"/>
        <v>-550</v>
      </c>
      <c r="BG20" s="7"/>
      <c r="BH20" s="8">
        <f t="shared" si="33"/>
        <v>0.97706000000000004</v>
      </c>
      <c r="BI20" s="7"/>
      <c r="BJ20" s="6">
        <v>22797</v>
      </c>
      <c r="BK20" s="7"/>
      <c r="BL20" s="6">
        <v>23976</v>
      </c>
      <c r="BM20" s="7"/>
      <c r="BN20" s="6">
        <f t="shared" si="34"/>
        <v>-1179</v>
      </c>
      <c r="BO20" s="7"/>
      <c r="BP20" s="8">
        <f t="shared" si="35"/>
        <v>0.95082999999999995</v>
      </c>
      <c r="BQ20" s="7"/>
      <c r="BR20" s="6">
        <f t="shared" si="36"/>
        <v>190285</v>
      </c>
      <c r="BS20" s="7"/>
      <c r="BT20" s="6">
        <f t="shared" si="37"/>
        <v>191808</v>
      </c>
      <c r="BU20" s="7"/>
      <c r="BV20" s="6">
        <f t="shared" si="38"/>
        <v>-1523</v>
      </c>
      <c r="BW20" s="7"/>
      <c r="BX20" s="8">
        <f t="shared" si="39"/>
        <v>0.99206000000000005</v>
      </c>
    </row>
    <row r="21" spans="1:76" x14ac:dyDescent="0.25">
      <c r="A21" s="2"/>
      <c r="B21" s="2"/>
      <c r="C21" s="2"/>
      <c r="D21" s="2"/>
      <c r="E21" s="2" t="s">
        <v>31</v>
      </c>
      <c r="F21" s="6">
        <v>2372</v>
      </c>
      <c r="G21" s="7"/>
      <c r="H21" s="6">
        <v>1456</v>
      </c>
      <c r="I21" s="7"/>
      <c r="J21" s="6">
        <f t="shared" si="20"/>
        <v>916</v>
      </c>
      <c r="K21" s="7"/>
      <c r="L21" s="8">
        <f t="shared" si="21"/>
        <v>1.6291199999999999</v>
      </c>
      <c r="M21" s="7"/>
      <c r="N21" s="6">
        <v>1730</v>
      </c>
      <c r="O21" s="7"/>
      <c r="P21" s="6">
        <v>1456</v>
      </c>
      <c r="Q21" s="7"/>
      <c r="R21" s="6">
        <f t="shared" si="22"/>
        <v>274</v>
      </c>
      <c r="S21" s="7"/>
      <c r="T21" s="8">
        <f t="shared" si="23"/>
        <v>1.1881900000000001</v>
      </c>
      <c r="U21" s="7"/>
      <c r="V21" s="6">
        <v>1472</v>
      </c>
      <c r="W21" s="7"/>
      <c r="X21" s="6">
        <v>1456</v>
      </c>
      <c r="Y21" s="7"/>
      <c r="Z21" s="6">
        <f t="shared" si="24"/>
        <v>16</v>
      </c>
      <c r="AA21" s="7"/>
      <c r="AB21" s="8">
        <f t="shared" si="25"/>
        <v>1.0109900000000001</v>
      </c>
      <c r="AC21" s="7"/>
      <c r="AD21" s="6">
        <v>621</v>
      </c>
      <c r="AE21" s="7"/>
      <c r="AF21" s="6">
        <v>1456</v>
      </c>
      <c r="AG21" s="7"/>
      <c r="AH21" s="6">
        <f t="shared" si="26"/>
        <v>-835</v>
      </c>
      <c r="AI21" s="7"/>
      <c r="AJ21" s="8">
        <f t="shared" si="27"/>
        <v>0.42651</v>
      </c>
      <c r="AK21" s="7"/>
      <c r="AL21" s="6">
        <v>2991</v>
      </c>
      <c r="AM21" s="7"/>
      <c r="AN21" s="6">
        <v>1456</v>
      </c>
      <c r="AO21" s="7"/>
      <c r="AP21" s="6">
        <f t="shared" si="28"/>
        <v>1535</v>
      </c>
      <c r="AQ21" s="7"/>
      <c r="AR21" s="8">
        <f t="shared" si="29"/>
        <v>2.0542600000000002</v>
      </c>
      <c r="AS21" s="7"/>
      <c r="AT21" s="6">
        <v>3660</v>
      </c>
      <c r="AU21" s="7"/>
      <c r="AV21" s="6">
        <v>1456</v>
      </c>
      <c r="AW21" s="7"/>
      <c r="AX21" s="6">
        <f t="shared" si="30"/>
        <v>2204</v>
      </c>
      <c r="AY21" s="7"/>
      <c r="AZ21" s="8">
        <f t="shared" si="31"/>
        <v>2.5137399999999999</v>
      </c>
      <c r="BA21" s="7"/>
      <c r="BB21" s="6">
        <v>717</v>
      </c>
      <c r="BC21" s="7"/>
      <c r="BD21" s="6">
        <v>1456</v>
      </c>
      <c r="BE21" s="7"/>
      <c r="BF21" s="6">
        <f t="shared" si="32"/>
        <v>-739</v>
      </c>
      <c r="BG21" s="7"/>
      <c r="BH21" s="8">
        <f t="shared" si="33"/>
        <v>0.49245</v>
      </c>
      <c r="BI21" s="7"/>
      <c r="BJ21" s="6">
        <v>3052</v>
      </c>
      <c r="BK21" s="7"/>
      <c r="BL21" s="6">
        <v>1456</v>
      </c>
      <c r="BM21" s="7"/>
      <c r="BN21" s="6">
        <f t="shared" si="34"/>
        <v>1596</v>
      </c>
      <c r="BO21" s="7"/>
      <c r="BP21" s="8">
        <f t="shared" si="35"/>
        <v>2.0961500000000002</v>
      </c>
      <c r="BQ21" s="7"/>
      <c r="BR21" s="6">
        <f t="shared" si="36"/>
        <v>16615</v>
      </c>
      <c r="BS21" s="7"/>
      <c r="BT21" s="6">
        <f t="shared" si="37"/>
        <v>11648</v>
      </c>
      <c r="BU21" s="7"/>
      <c r="BV21" s="6">
        <f t="shared" si="38"/>
        <v>4967</v>
      </c>
      <c r="BW21" s="7"/>
      <c r="BX21" s="8">
        <f t="shared" si="39"/>
        <v>1.4264300000000001</v>
      </c>
    </row>
    <row r="22" spans="1:76" x14ac:dyDescent="0.25">
      <c r="A22" s="2"/>
      <c r="B22" s="2"/>
      <c r="C22" s="2"/>
      <c r="D22" s="2"/>
      <c r="E22" s="2" t="s">
        <v>32</v>
      </c>
      <c r="F22" s="6">
        <v>338</v>
      </c>
      <c r="G22" s="7"/>
      <c r="H22" s="6">
        <v>122</v>
      </c>
      <c r="I22" s="7"/>
      <c r="J22" s="6">
        <f t="shared" si="20"/>
        <v>216</v>
      </c>
      <c r="K22" s="7"/>
      <c r="L22" s="8">
        <f t="shared" si="21"/>
        <v>2.7704900000000001</v>
      </c>
      <c r="M22" s="7"/>
      <c r="N22" s="6">
        <v>0</v>
      </c>
      <c r="O22" s="7"/>
      <c r="P22" s="6">
        <v>122</v>
      </c>
      <c r="Q22" s="7"/>
      <c r="R22" s="6">
        <f t="shared" si="22"/>
        <v>-122</v>
      </c>
      <c r="S22" s="7"/>
      <c r="T22" s="8">
        <f t="shared" si="23"/>
        <v>0</v>
      </c>
      <c r="U22" s="7"/>
      <c r="V22" s="6">
        <v>0</v>
      </c>
      <c r="W22" s="7"/>
      <c r="X22" s="6">
        <v>122</v>
      </c>
      <c r="Y22" s="7"/>
      <c r="Z22" s="6">
        <f t="shared" si="24"/>
        <v>-122</v>
      </c>
      <c r="AA22" s="7"/>
      <c r="AB22" s="8">
        <f t="shared" si="25"/>
        <v>0</v>
      </c>
      <c r="AC22" s="7"/>
      <c r="AD22" s="6">
        <v>338</v>
      </c>
      <c r="AE22" s="7"/>
      <c r="AF22" s="6">
        <v>122</v>
      </c>
      <c r="AG22" s="7"/>
      <c r="AH22" s="6">
        <f t="shared" si="26"/>
        <v>216</v>
      </c>
      <c r="AI22" s="7"/>
      <c r="AJ22" s="8">
        <f t="shared" si="27"/>
        <v>2.7704900000000001</v>
      </c>
      <c r="AK22" s="7"/>
      <c r="AL22" s="6">
        <v>0</v>
      </c>
      <c r="AM22" s="7"/>
      <c r="AN22" s="6">
        <v>122</v>
      </c>
      <c r="AO22" s="7"/>
      <c r="AP22" s="6">
        <f t="shared" si="28"/>
        <v>-122</v>
      </c>
      <c r="AQ22" s="7"/>
      <c r="AR22" s="8">
        <f t="shared" si="29"/>
        <v>0</v>
      </c>
      <c r="AS22" s="7"/>
      <c r="AT22" s="6">
        <v>0</v>
      </c>
      <c r="AU22" s="7"/>
      <c r="AV22" s="6">
        <v>122</v>
      </c>
      <c r="AW22" s="7"/>
      <c r="AX22" s="6">
        <f t="shared" si="30"/>
        <v>-122</v>
      </c>
      <c r="AY22" s="7"/>
      <c r="AZ22" s="8">
        <f t="shared" si="31"/>
        <v>0</v>
      </c>
      <c r="BA22" s="7"/>
      <c r="BB22" s="6">
        <v>338</v>
      </c>
      <c r="BC22" s="7"/>
      <c r="BD22" s="6">
        <v>122</v>
      </c>
      <c r="BE22" s="7"/>
      <c r="BF22" s="6">
        <f t="shared" si="32"/>
        <v>216</v>
      </c>
      <c r="BG22" s="7"/>
      <c r="BH22" s="8">
        <f t="shared" si="33"/>
        <v>2.7704900000000001</v>
      </c>
      <c r="BI22" s="7"/>
      <c r="BJ22" s="6">
        <v>17</v>
      </c>
      <c r="BK22" s="7"/>
      <c r="BL22" s="6">
        <v>122</v>
      </c>
      <c r="BM22" s="7"/>
      <c r="BN22" s="6">
        <f t="shared" si="34"/>
        <v>-105</v>
      </c>
      <c r="BO22" s="7"/>
      <c r="BP22" s="8">
        <f t="shared" si="35"/>
        <v>0.13933999999999999</v>
      </c>
      <c r="BQ22" s="7"/>
      <c r="BR22" s="6">
        <f t="shared" si="36"/>
        <v>1031</v>
      </c>
      <c r="BS22" s="7"/>
      <c r="BT22" s="6">
        <f t="shared" si="37"/>
        <v>976</v>
      </c>
      <c r="BU22" s="7"/>
      <c r="BV22" s="6">
        <f t="shared" si="38"/>
        <v>55</v>
      </c>
      <c r="BW22" s="7"/>
      <c r="BX22" s="8">
        <f t="shared" si="39"/>
        <v>1.0563499999999999</v>
      </c>
    </row>
    <row r="23" spans="1:76" x14ac:dyDescent="0.25">
      <c r="A23" s="2"/>
      <c r="B23" s="2"/>
      <c r="C23" s="2"/>
      <c r="D23" s="2"/>
      <c r="E23" s="2" t="s">
        <v>33</v>
      </c>
      <c r="F23" s="6">
        <v>388</v>
      </c>
      <c r="G23" s="7"/>
      <c r="H23" s="6">
        <v>1941</v>
      </c>
      <c r="I23" s="7"/>
      <c r="J23" s="6">
        <f t="shared" si="20"/>
        <v>-1553</v>
      </c>
      <c r="K23" s="7"/>
      <c r="L23" s="8">
        <f t="shared" si="21"/>
        <v>0.19989999999999999</v>
      </c>
      <c r="M23" s="7"/>
      <c r="N23" s="6">
        <v>0</v>
      </c>
      <c r="O23" s="7"/>
      <c r="P23" s="6">
        <v>1941</v>
      </c>
      <c r="Q23" s="7"/>
      <c r="R23" s="6">
        <f t="shared" si="22"/>
        <v>-1941</v>
      </c>
      <c r="S23" s="7"/>
      <c r="T23" s="8">
        <f t="shared" si="23"/>
        <v>0</v>
      </c>
      <c r="U23" s="7"/>
      <c r="V23" s="6">
        <v>911</v>
      </c>
      <c r="W23" s="7"/>
      <c r="X23" s="6">
        <v>1941</v>
      </c>
      <c r="Y23" s="7"/>
      <c r="Z23" s="6">
        <f t="shared" si="24"/>
        <v>-1030</v>
      </c>
      <c r="AA23" s="7"/>
      <c r="AB23" s="8">
        <f t="shared" si="25"/>
        <v>0.46934999999999999</v>
      </c>
      <c r="AC23" s="7"/>
      <c r="AD23" s="6">
        <v>991</v>
      </c>
      <c r="AE23" s="7"/>
      <c r="AF23" s="6">
        <v>1941</v>
      </c>
      <c r="AG23" s="7"/>
      <c r="AH23" s="6">
        <f t="shared" si="26"/>
        <v>-950</v>
      </c>
      <c r="AI23" s="7"/>
      <c r="AJ23" s="8">
        <f t="shared" si="27"/>
        <v>0.51056000000000001</v>
      </c>
      <c r="AK23" s="7"/>
      <c r="AL23" s="6">
        <v>6108</v>
      </c>
      <c r="AM23" s="7"/>
      <c r="AN23" s="6">
        <v>1941</v>
      </c>
      <c r="AO23" s="7"/>
      <c r="AP23" s="6">
        <f t="shared" si="28"/>
        <v>4167</v>
      </c>
      <c r="AQ23" s="7"/>
      <c r="AR23" s="8">
        <f t="shared" si="29"/>
        <v>3.14683</v>
      </c>
      <c r="AS23" s="7"/>
      <c r="AT23" s="6">
        <v>3131</v>
      </c>
      <c r="AU23" s="7"/>
      <c r="AV23" s="6">
        <v>1941</v>
      </c>
      <c r="AW23" s="7"/>
      <c r="AX23" s="6">
        <f t="shared" si="30"/>
        <v>1190</v>
      </c>
      <c r="AY23" s="7"/>
      <c r="AZ23" s="8">
        <f t="shared" si="31"/>
        <v>1.6130899999999999</v>
      </c>
      <c r="BA23" s="7"/>
      <c r="BB23" s="6">
        <v>1874</v>
      </c>
      <c r="BC23" s="7"/>
      <c r="BD23" s="6">
        <v>1941</v>
      </c>
      <c r="BE23" s="7"/>
      <c r="BF23" s="6">
        <f t="shared" si="32"/>
        <v>-67</v>
      </c>
      <c r="BG23" s="7"/>
      <c r="BH23" s="8">
        <f t="shared" si="33"/>
        <v>0.96548</v>
      </c>
      <c r="BI23" s="7"/>
      <c r="BJ23" s="6">
        <v>3792</v>
      </c>
      <c r="BK23" s="7"/>
      <c r="BL23" s="6">
        <v>1941</v>
      </c>
      <c r="BM23" s="7"/>
      <c r="BN23" s="6">
        <f t="shared" si="34"/>
        <v>1851</v>
      </c>
      <c r="BO23" s="7"/>
      <c r="BP23" s="8">
        <f t="shared" si="35"/>
        <v>1.95363</v>
      </c>
      <c r="BQ23" s="7"/>
      <c r="BR23" s="6">
        <f t="shared" si="36"/>
        <v>17195</v>
      </c>
      <c r="BS23" s="7"/>
      <c r="BT23" s="6">
        <f t="shared" si="37"/>
        <v>15528</v>
      </c>
      <c r="BU23" s="7"/>
      <c r="BV23" s="6">
        <f t="shared" si="38"/>
        <v>1667</v>
      </c>
      <c r="BW23" s="7"/>
      <c r="BX23" s="8">
        <f t="shared" si="39"/>
        <v>1.1073500000000001</v>
      </c>
    </row>
    <row r="24" spans="1:76" x14ac:dyDescent="0.25">
      <c r="A24" s="2"/>
      <c r="B24" s="2"/>
      <c r="C24" s="2"/>
      <c r="D24" s="2"/>
      <c r="E24" s="2" t="s">
        <v>34</v>
      </c>
      <c r="F24" s="6">
        <v>5419</v>
      </c>
      <c r="G24" s="7"/>
      <c r="H24" s="6">
        <v>5963</v>
      </c>
      <c r="I24" s="7"/>
      <c r="J24" s="6">
        <f t="shared" si="20"/>
        <v>-544</v>
      </c>
      <c r="K24" s="7"/>
      <c r="L24" s="8">
        <f t="shared" si="21"/>
        <v>0.90876999999999997</v>
      </c>
      <c r="M24" s="7"/>
      <c r="N24" s="6">
        <v>2681</v>
      </c>
      <c r="O24" s="7"/>
      <c r="P24" s="6">
        <v>5963</v>
      </c>
      <c r="Q24" s="7"/>
      <c r="R24" s="6">
        <f t="shared" si="22"/>
        <v>-3282</v>
      </c>
      <c r="S24" s="7"/>
      <c r="T24" s="8">
        <f t="shared" si="23"/>
        <v>0.44961000000000001</v>
      </c>
      <c r="U24" s="7"/>
      <c r="V24" s="6">
        <v>7627</v>
      </c>
      <c r="W24" s="7"/>
      <c r="X24" s="6">
        <v>5963</v>
      </c>
      <c r="Y24" s="7"/>
      <c r="Z24" s="6">
        <f t="shared" si="24"/>
        <v>1664</v>
      </c>
      <c r="AA24" s="7"/>
      <c r="AB24" s="8">
        <f t="shared" si="25"/>
        <v>1.27905</v>
      </c>
      <c r="AC24" s="7"/>
      <c r="AD24" s="6">
        <v>9126</v>
      </c>
      <c r="AE24" s="7"/>
      <c r="AF24" s="6">
        <v>5963</v>
      </c>
      <c r="AG24" s="7"/>
      <c r="AH24" s="6">
        <f t="shared" si="26"/>
        <v>3163</v>
      </c>
      <c r="AI24" s="7"/>
      <c r="AJ24" s="8">
        <f t="shared" si="27"/>
        <v>1.53044</v>
      </c>
      <c r="AK24" s="7"/>
      <c r="AL24" s="6">
        <v>12223</v>
      </c>
      <c r="AM24" s="7"/>
      <c r="AN24" s="6">
        <v>5963</v>
      </c>
      <c r="AO24" s="7"/>
      <c r="AP24" s="6">
        <f t="shared" si="28"/>
        <v>6260</v>
      </c>
      <c r="AQ24" s="7"/>
      <c r="AR24" s="8">
        <f t="shared" si="29"/>
        <v>2.0498099999999999</v>
      </c>
      <c r="AS24" s="7"/>
      <c r="AT24" s="6">
        <v>7871</v>
      </c>
      <c r="AU24" s="7"/>
      <c r="AV24" s="6">
        <v>5963</v>
      </c>
      <c r="AW24" s="7"/>
      <c r="AX24" s="6">
        <f t="shared" si="30"/>
        <v>1908</v>
      </c>
      <c r="AY24" s="7"/>
      <c r="AZ24" s="8">
        <f t="shared" si="31"/>
        <v>1.3199700000000001</v>
      </c>
      <c r="BA24" s="7"/>
      <c r="BB24" s="6">
        <v>4110</v>
      </c>
      <c r="BC24" s="7"/>
      <c r="BD24" s="6">
        <v>5963</v>
      </c>
      <c r="BE24" s="7"/>
      <c r="BF24" s="6">
        <f t="shared" si="32"/>
        <v>-1853</v>
      </c>
      <c r="BG24" s="7"/>
      <c r="BH24" s="8">
        <f t="shared" si="33"/>
        <v>0.68925000000000003</v>
      </c>
      <c r="BI24" s="7"/>
      <c r="BJ24" s="6">
        <v>4513</v>
      </c>
      <c r="BK24" s="7"/>
      <c r="BL24" s="6">
        <v>5963</v>
      </c>
      <c r="BM24" s="7"/>
      <c r="BN24" s="6">
        <f t="shared" si="34"/>
        <v>-1450</v>
      </c>
      <c r="BO24" s="7"/>
      <c r="BP24" s="8">
        <f t="shared" si="35"/>
        <v>0.75683</v>
      </c>
      <c r="BQ24" s="7"/>
      <c r="BR24" s="6">
        <f t="shared" si="36"/>
        <v>53570</v>
      </c>
      <c r="BS24" s="7"/>
      <c r="BT24" s="6">
        <f t="shared" si="37"/>
        <v>47704</v>
      </c>
      <c r="BU24" s="7"/>
      <c r="BV24" s="6">
        <f t="shared" si="38"/>
        <v>5866</v>
      </c>
      <c r="BW24" s="7"/>
      <c r="BX24" s="8">
        <f t="shared" si="39"/>
        <v>1.12297</v>
      </c>
    </row>
    <row r="25" spans="1:76" x14ac:dyDescent="0.25">
      <c r="A25" s="2"/>
      <c r="B25" s="2"/>
      <c r="C25" s="2"/>
      <c r="D25" s="2"/>
      <c r="E25" s="2" t="s">
        <v>35</v>
      </c>
      <c r="F25" s="6">
        <v>65</v>
      </c>
      <c r="G25" s="7"/>
      <c r="H25" s="6">
        <v>32</v>
      </c>
      <c r="I25" s="7"/>
      <c r="J25" s="6">
        <f t="shared" si="20"/>
        <v>33</v>
      </c>
      <c r="K25" s="7"/>
      <c r="L25" s="8">
        <f t="shared" si="21"/>
        <v>2.03125</v>
      </c>
      <c r="M25" s="7"/>
      <c r="N25" s="6">
        <v>108</v>
      </c>
      <c r="O25" s="7"/>
      <c r="P25" s="6">
        <v>32</v>
      </c>
      <c r="Q25" s="7"/>
      <c r="R25" s="6">
        <f t="shared" si="22"/>
        <v>76</v>
      </c>
      <c r="S25" s="7"/>
      <c r="T25" s="8">
        <f t="shared" si="23"/>
        <v>3.375</v>
      </c>
      <c r="U25" s="7"/>
      <c r="V25" s="6">
        <v>91</v>
      </c>
      <c r="W25" s="7"/>
      <c r="X25" s="6">
        <v>32</v>
      </c>
      <c r="Y25" s="7"/>
      <c r="Z25" s="6">
        <f t="shared" si="24"/>
        <v>59</v>
      </c>
      <c r="AA25" s="7"/>
      <c r="AB25" s="8">
        <f t="shared" si="25"/>
        <v>2.84375</v>
      </c>
      <c r="AC25" s="7"/>
      <c r="AD25" s="6">
        <v>0</v>
      </c>
      <c r="AE25" s="7"/>
      <c r="AF25" s="6">
        <v>32</v>
      </c>
      <c r="AG25" s="7"/>
      <c r="AH25" s="6">
        <f t="shared" si="26"/>
        <v>-32</v>
      </c>
      <c r="AI25" s="7"/>
      <c r="AJ25" s="8">
        <f t="shared" si="27"/>
        <v>0</v>
      </c>
      <c r="AK25" s="7"/>
      <c r="AL25" s="6">
        <v>73</v>
      </c>
      <c r="AM25" s="7"/>
      <c r="AN25" s="6">
        <v>32</v>
      </c>
      <c r="AO25" s="7"/>
      <c r="AP25" s="6">
        <f t="shared" si="28"/>
        <v>41</v>
      </c>
      <c r="AQ25" s="7"/>
      <c r="AR25" s="8">
        <f t="shared" si="29"/>
        <v>2.28125</v>
      </c>
      <c r="AS25" s="7"/>
      <c r="AT25" s="6">
        <v>0</v>
      </c>
      <c r="AU25" s="7"/>
      <c r="AV25" s="6">
        <v>32</v>
      </c>
      <c r="AW25" s="7"/>
      <c r="AX25" s="6">
        <f t="shared" si="30"/>
        <v>-32</v>
      </c>
      <c r="AY25" s="7"/>
      <c r="AZ25" s="8">
        <f t="shared" si="31"/>
        <v>0</v>
      </c>
      <c r="BA25" s="7"/>
      <c r="BB25" s="6">
        <v>74</v>
      </c>
      <c r="BC25" s="7"/>
      <c r="BD25" s="6">
        <v>32</v>
      </c>
      <c r="BE25" s="7"/>
      <c r="BF25" s="6">
        <f t="shared" si="32"/>
        <v>42</v>
      </c>
      <c r="BG25" s="7"/>
      <c r="BH25" s="8">
        <f t="shared" si="33"/>
        <v>2.3125</v>
      </c>
      <c r="BI25" s="7"/>
      <c r="BJ25" s="6">
        <v>51</v>
      </c>
      <c r="BK25" s="7"/>
      <c r="BL25" s="6">
        <v>32</v>
      </c>
      <c r="BM25" s="7"/>
      <c r="BN25" s="6">
        <f t="shared" si="34"/>
        <v>19</v>
      </c>
      <c r="BO25" s="7"/>
      <c r="BP25" s="8">
        <f t="shared" si="35"/>
        <v>1.59375</v>
      </c>
      <c r="BQ25" s="7"/>
      <c r="BR25" s="6">
        <f t="shared" si="36"/>
        <v>462</v>
      </c>
      <c r="BS25" s="7"/>
      <c r="BT25" s="6">
        <f t="shared" si="37"/>
        <v>256</v>
      </c>
      <c r="BU25" s="7"/>
      <c r="BV25" s="6">
        <f t="shared" si="38"/>
        <v>206</v>
      </c>
      <c r="BW25" s="7"/>
      <c r="BX25" s="8">
        <f t="shared" si="39"/>
        <v>1.8046899999999999</v>
      </c>
    </row>
    <row r="26" spans="1:76" x14ac:dyDescent="0.25">
      <c r="A26" s="2"/>
      <c r="B26" s="2"/>
      <c r="C26" s="2"/>
      <c r="D26" s="2"/>
      <c r="E26" s="2" t="s">
        <v>36</v>
      </c>
      <c r="F26" s="6">
        <v>160</v>
      </c>
      <c r="G26" s="7"/>
      <c r="H26" s="6">
        <v>262</v>
      </c>
      <c r="I26" s="7"/>
      <c r="J26" s="6">
        <f t="shared" si="20"/>
        <v>-102</v>
      </c>
      <c r="K26" s="7"/>
      <c r="L26" s="8">
        <f t="shared" si="21"/>
        <v>0.61068999999999996</v>
      </c>
      <c r="M26" s="7"/>
      <c r="N26" s="6">
        <v>48</v>
      </c>
      <c r="O26" s="7"/>
      <c r="P26" s="6">
        <v>262</v>
      </c>
      <c r="Q26" s="7"/>
      <c r="R26" s="6">
        <f t="shared" si="22"/>
        <v>-214</v>
      </c>
      <c r="S26" s="7"/>
      <c r="T26" s="8">
        <f t="shared" si="23"/>
        <v>0.18321000000000001</v>
      </c>
      <c r="U26" s="7"/>
      <c r="V26" s="6">
        <v>0</v>
      </c>
      <c r="W26" s="7"/>
      <c r="X26" s="6">
        <v>262</v>
      </c>
      <c r="Y26" s="7"/>
      <c r="Z26" s="6">
        <f t="shared" si="24"/>
        <v>-262</v>
      </c>
      <c r="AA26" s="7"/>
      <c r="AB26" s="8">
        <f t="shared" si="25"/>
        <v>0</v>
      </c>
      <c r="AC26" s="7"/>
      <c r="AD26" s="6">
        <v>0</v>
      </c>
      <c r="AE26" s="7"/>
      <c r="AF26" s="6">
        <v>262</v>
      </c>
      <c r="AG26" s="7"/>
      <c r="AH26" s="6">
        <f t="shared" si="26"/>
        <v>-262</v>
      </c>
      <c r="AI26" s="7"/>
      <c r="AJ26" s="8">
        <f t="shared" si="27"/>
        <v>0</v>
      </c>
      <c r="AK26" s="7"/>
      <c r="AL26" s="6">
        <v>0</v>
      </c>
      <c r="AM26" s="7"/>
      <c r="AN26" s="6">
        <v>262</v>
      </c>
      <c r="AO26" s="7"/>
      <c r="AP26" s="6">
        <f t="shared" si="28"/>
        <v>-262</v>
      </c>
      <c r="AQ26" s="7"/>
      <c r="AR26" s="8">
        <f t="shared" si="29"/>
        <v>0</v>
      </c>
      <c r="AS26" s="7"/>
      <c r="AT26" s="6">
        <v>0</v>
      </c>
      <c r="AU26" s="7"/>
      <c r="AV26" s="6">
        <v>262</v>
      </c>
      <c r="AW26" s="7"/>
      <c r="AX26" s="6">
        <f t="shared" si="30"/>
        <v>-262</v>
      </c>
      <c r="AY26" s="7"/>
      <c r="AZ26" s="8">
        <f t="shared" si="31"/>
        <v>0</v>
      </c>
      <c r="BA26" s="7"/>
      <c r="BB26" s="6">
        <v>77</v>
      </c>
      <c r="BC26" s="7"/>
      <c r="BD26" s="6">
        <v>262</v>
      </c>
      <c r="BE26" s="7"/>
      <c r="BF26" s="6">
        <f t="shared" si="32"/>
        <v>-185</v>
      </c>
      <c r="BG26" s="7"/>
      <c r="BH26" s="8">
        <f t="shared" si="33"/>
        <v>0.29388999999999998</v>
      </c>
      <c r="BI26" s="7"/>
      <c r="BJ26" s="6">
        <v>0</v>
      </c>
      <c r="BK26" s="7"/>
      <c r="BL26" s="6">
        <v>262</v>
      </c>
      <c r="BM26" s="7"/>
      <c r="BN26" s="6">
        <f t="shared" si="34"/>
        <v>-262</v>
      </c>
      <c r="BO26" s="7"/>
      <c r="BP26" s="8">
        <f t="shared" si="35"/>
        <v>0</v>
      </c>
      <c r="BQ26" s="7"/>
      <c r="BR26" s="6">
        <f t="shared" si="36"/>
        <v>285</v>
      </c>
      <c r="BS26" s="7"/>
      <c r="BT26" s="6">
        <f t="shared" si="37"/>
        <v>2096</v>
      </c>
      <c r="BU26" s="7"/>
      <c r="BV26" s="6">
        <f t="shared" si="38"/>
        <v>-1811</v>
      </c>
      <c r="BW26" s="7"/>
      <c r="BX26" s="8">
        <f t="shared" si="39"/>
        <v>0.13597000000000001</v>
      </c>
    </row>
    <row r="27" spans="1:76" x14ac:dyDescent="0.25">
      <c r="A27" s="2"/>
      <c r="B27" s="2"/>
      <c r="C27" s="2"/>
      <c r="D27" s="2"/>
      <c r="E27" s="2" t="s">
        <v>37</v>
      </c>
      <c r="F27" s="6">
        <v>620</v>
      </c>
      <c r="G27" s="7"/>
      <c r="H27" s="6">
        <v>198</v>
      </c>
      <c r="I27" s="7"/>
      <c r="J27" s="6">
        <f t="shared" si="20"/>
        <v>422</v>
      </c>
      <c r="K27" s="7"/>
      <c r="L27" s="8">
        <f t="shared" si="21"/>
        <v>3.13131</v>
      </c>
      <c r="M27" s="7"/>
      <c r="N27" s="6">
        <v>0</v>
      </c>
      <c r="O27" s="7"/>
      <c r="P27" s="6">
        <v>198</v>
      </c>
      <c r="Q27" s="7"/>
      <c r="R27" s="6">
        <f t="shared" si="22"/>
        <v>-198</v>
      </c>
      <c r="S27" s="7"/>
      <c r="T27" s="8">
        <f t="shared" si="23"/>
        <v>0</v>
      </c>
      <c r="U27" s="7"/>
      <c r="V27" s="6">
        <v>0</v>
      </c>
      <c r="W27" s="7"/>
      <c r="X27" s="6">
        <v>198</v>
      </c>
      <c r="Y27" s="7"/>
      <c r="Z27" s="6">
        <f t="shared" si="24"/>
        <v>-198</v>
      </c>
      <c r="AA27" s="7"/>
      <c r="AB27" s="8">
        <f t="shared" si="25"/>
        <v>0</v>
      </c>
      <c r="AC27" s="7"/>
      <c r="AD27" s="6">
        <v>698</v>
      </c>
      <c r="AE27" s="7"/>
      <c r="AF27" s="6">
        <v>198</v>
      </c>
      <c r="AG27" s="7"/>
      <c r="AH27" s="6">
        <f t="shared" si="26"/>
        <v>500</v>
      </c>
      <c r="AI27" s="7"/>
      <c r="AJ27" s="8">
        <f t="shared" si="27"/>
        <v>3.5252500000000002</v>
      </c>
      <c r="AK27" s="7"/>
      <c r="AL27" s="6">
        <v>0</v>
      </c>
      <c r="AM27" s="7"/>
      <c r="AN27" s="6">
        <v>198</v>
      </c>
      <c r="AO27" s="7"/>
      <c r="AP27" s="6">
        <f t="shared" si="28"/>
        <v>-198</v>
      </c>
      <c r="AQ27" s="7"/>
      <c r="AR27" s="8">
        <f t="shared" si="29"/>
        <v>0</v>
      </c>
      <c r="AS27" s="7"/>
      <c r="AT27" s="6">
        <v>0</v>
      </c>
      <c r="AU27" s="7"/>
      <c r="AV27" s="6">
        <v>198</v>
      </c>
      <c r="AW27" s="7"/>
      <c r="AX27" s="6">
        <f t="shared" si="30"/>
        <v>-198</v>
      </c>
      <c r="AY27" s="7"/>
      <c r="AZ27" s="8">
        <f t="shared" si="31"/>
        <v>0</v>
      </c>
      <c r="BA27" s="7"/>
      <c r="BB27" s="6">
        <v>562</v>
      </c>
      <c r="BC27" s="7"/>
      <c r="BD27" s="6">
        <v>198</v>
      </c>
      <c r="BE27" s="7"/>
      <c r="BF27" s="6">
        <f t="shared" si="32"/>
        <v>364</v>
      </c>
      <c r="BG27" s="7"/>
      <c r="BH27" s="8">
        <f t="shared" si="33"/>
        <v>2.8383799999999999</v>
      </c>
      <c r="BI27" s="7"/>
      <c r="BJ27" s="6">
        <v>6</v>
      </c>
      <c r="BK27" s="7"/>
      <c r="BL27" s="6">
        <v>198</v>
      </c>
      <c r="BM27" s="7"/>
      <c r="BN27" s="6">
        <f t="shared" si="34"/>
        <v>-192</v>
      </c>
      <c r="BO27" s="7"/>
      <c r="BP27" s="8">
        <f t="shared" si="35"/>
        <v>3.0300000000000001E-2</v>
      </c>
      <c r="BQ27" s="7"/>
      <c r="BR27" s="6">
        <f t="shared" si="36"/>
        <v>1886</v>
      </c>
      <c r="BS27" s="7"/>
      <c r="BT27" s="6">
        <f t="shared" si="37"/>
        <v>1584</v>
      </c>
      <c r="BU27" s="7"/>
      <c r="BV27" s="6">
        <f t="shared" si="38"/>
        <v>302</v>
      </c>
      <c r="BW27" s="7"/>
      <c r="BX27" s="8">
        <f t="shared" si="39"/>
        <v>1.1906600000000001</v>
      </c>
    </row>
    <row r="28" spans="1:76" x14ac:dyDescent="0.25">
      <c r="A28" s="2"/>
      <c r="B28" s="2"/>
      <c r="C28" s="2"/>
      <c r="D28" s="2"/>
      <c r="E28" s="2" t="s">
        <v>38</v>
      </c>
      <c r="F28" s="6">
        <v>992</v>
      </c>
      <c r="G28" s="7"/>
      <c r="H28" s="6">
        <v>176</v>
      </c>
      <c r="I28" s="7"/>
      <c r="J28" s="6">
        <f t="shared" si="20"/>
        <v>816</v>
      </c>
      <c r="K28" s="7"/>
      <c r="L28" s="8">
        <f t="shared" si="21"/>
        <v>5.6363599999999998</v>
      </c>
      <c r="M28" s="7"/>
      <c r="N28" s="6">
        <v>0</v>
      </c>
      <c r="O28" s="7"/>
      <c r="P28" s="6">
        <v>176</v>
      </c>
      <c r="Q28" s="7"/>
      <c r="R28" s="6">
        <f t="shared" si="22"/>
        <v>-176</v>
      </c>
      <c r="S28" s="7"/>
      <c r="T28" s="8">
        <f t="shared" si="23"/>
        <v>0</v>
      </c>
      <c r="U28" s="7"/>
      <c r="V28" s="6">
        <v>0</v>
      </c>
      <c r="W28" s="7"/>
      <c r="X28" s="6">
        <v>176</v>
      </c>
      <c r="Y28" s="7"/>
      <c r="Z28" s="6">
        <f t="shared" si="24"/>
        <v>-176</v>
      </c>
      <c r="AA28" s="7"/>
      <c r="AB28" s="8">
        <f t="shared" si="25"/>
        <v>0</v>
      </c>
      <c r="AC28" s="7"/>
      <c r="AD28" s="6">
        <v>0</v>
      </c>
      <c r="AE28" s="7"/>
      <c r="AF28" s="6">
        <v>176</v>
      </c>
      <c r="AG28" s="7"/>
      <c r="AH28" s="6">
        <f t="shared" si="26"/>
        <v>-176</v>
      </c>
      <c r="AI28" s="7"/>
      <c r="AJ28" s="8">
        <f t="shared" si="27"/>
        <v>0</v>
      </c>
      <c r="AK28" s="7"/>
      <c r="AL28" s="6">
        <v>0</v>
      </c>
      <c r="AM28" s="7"/>
      <c r="AN28" s="6">
        <v>176</v>
      </c>
      <c r="AO28" s="7"/>
      <c r="AP28" s="6">
        <f t="shared" si="28"/>
        <v>-176</v>
      </c>
      <c r="AQ28" s="7"/>
      <c r="AR28" s="8">
        <f t="shared" si="29"/>
        <v>0</v>
      </c>
      <c r="AS28" s="7"/>
      <c r="AT28" s="6">
        <v>0</v>
      </c>
      <c r="AU28" s="7"/>
      <c r="AV28" s="6">
        <v>176</v>
      </c>
      <c r="AW28" s="7"/>
      <c r="AX28" s="6">
        <f t="shared" si="30"/>
        <v>-176</v>
      </c>
      <c r="AY28" s="7"/>
      <c r="AZ28" s="8">
        <f t="shared" si="31"/>
        <v>0</v>
      </c>
      <c r="BA28" s="7"/>
      <c r="BB28" s="6">
        <v>0</v>
      </c>
      <c r="BC28" s="7"/>
      <c r="BD28" s="6">
        <v>176</v>
      </c>
      <c r="BE28" s="7"/>
      <c r="BF28" s="6">
        <f t="shared" si="32"/>
        <v>-176</v>
      </c>
      <c r="BG28" s="7"/>
      <c r="BH28" s="8">
        <f t="shared" si="33"/>
        <v>0</v>
      </c>
      <c r="BI28" s="7"/>
      <c r="BJ28" s="6">
        <v>929</v>
      </c>
      <c r="BK28" s="7"/>
      <c r="BL28" s="6">
        <v>176</v>
      </c>
      <c r="BM28" s="7"/>
      <c r="BN28" s="6">
        <f t="shared" si="34"/>
        <v>753</v>
      </c>
      <c r="BO28" s="7"/>
      <c r="BP28" s="8">
        <f t="shared" si="35"/>
        <v>5.27841</v>
      </c>
      <c r="BQ28" s="7"/>
      <c r="BR28" s="6">
        <f t="shared" si="36"/>
        <v>1921</v>
      </c>
      <c r="BS28" s="7"/>
      <c r="BT28" s="6">
        <f t="shared" si="37"/>
        <v>1408</v>
      </c>
      <c r="BU28" s="7"/>
      <c r="BV28" s="6">
        <f t="shared" si="38"/>
        <v>513</v>
      </c>
      <c r="BW28" s="7"/>
      <c r="BX28" s="8">
        <f t="shared" si="39"/>
        <v>1.36435</v>
      </c>
    </row>
    <row r="29" spans="1:76" x14ac:dyDescent="0.25">
      <c r="A29" s="2"/>
      <c r="B29" s="2"/>
      <c r="C29" s="2"/>
      <c r="D29" s="2"/>
      <c r="E29" s="2" t="s">
        <v>39</v>
      </c>
      <c r="F29" s="6">
        <v>0</v>
      </c>
      <c r="G29" s="7"/>
      <c r="H29" s="6">
        <v>43</v>
      </c>
      <c r="I29" s="7"/>
      <c r="J29" s="6">
        <f t="shared" si="20"/>
        <v>-43</v>
      </c>
      <c r="K29" s="7"/>
      <c r="L29" s="8">
        <f t="shared" si="21"/>
        <v>0</v>
      </c>
      <c r="M29" s="7"/>
      <c r="N29" s="6">
        <v>3243</v>
      </c>
      <c r="O29" s="7"/>
      <c r="P29" s="6">
        <v>43</v>
      </c>
      <c r="Q29" s="7"/>
      <c r="R29" s="6">
        <f t="shared" si="22"/>
        <v>3200</v>
      </c>
      <c r="S29" s="7"/>
      <c r="T29" s="8">
        <f t="shared" si="23"/>
        <v>75.418599999999998</v>
      </c>
      <c r="U29" s="7"/>
      <c r="V29" s="6">
        <v>139</v>
      </c>
      <c r="W29" s="7"/>
      <c r="X29" s="6">
        <v>43</v>
      </c>
      <c r="Y29" s="7"/>
      <c r="Z29" s="6">
        <f t="shared" si="24"/>
        <v>96</v>
      </c>
      <c r="AA29" s="7"/>
      <c r="AB29" s="8">
        <f t="shared" si="25"/>
        <v>3.2325599999999999</v>
      </c>
      <c r="AC29" s="7"/>
      <c r="AD29" s="6">
        <v>114</v>
      </c>
      <c r="AE29" s="7"/>
      <c r="AF29" s="6">
        <v>43</v>
      </c>
      <c r="AG29" s="7"/>
      <c r="AH29" s="6">
        <f t="shared" si="26"/>
        <v>71</v>
      </c>
      <c r="AI29" s="7"/>
      <c r="AJ29" s="8">
        <f t="shared" si="27"/>
        <v>2.65116</v>
      </c>
      <c r="AK29" s="7"/>
      <c r="AL29" s="6">
        <v>0</v>
      </c>
      <c r="AM29" s="7"/>
      <c r="AN29" s="6">
        <v>43</v>
      </c>
      <c r="AO29" s="7"/>
      <c r="AP29" s="6">
        <f t="shared" si="28"/>
        <v>-43</v>
      </c>
      <c r="AQ29" s="7"/>
      <c r="AR29" s="8">
        <f t="shared" si="29"/>
        <v>0</v>
      </c>
      <c r="AS29" s="7"/>
      <c r="AT29" s="6">
        <v>0</v>
      </c>
      <c r="AU29" s="7"/>
      <c r="AV29" s="6">
        <v>43</v>
      </c>
      <c r="AW29" s="7"/>
      <c r="AX29" s="6">
        <f t="shared" si="30"/>
        <v>-43</v>
      </c>
      <c r="AY29" s="7"/>
      <c r="AZ29" s="8">
        <f t="shared" si="31"/>
        <v>0</v>
      </c>
      <c r="BA29" s="7"/>
      <c r="BB29" s="6">
        <v>0</v>
      </c>
      <c r="BC29" s="7"/>
      <c r="BD29" s="6">
        <v>43</v>
      </c>
      <c r="BE29" s="7"/>
      <c r="BF29" s="6">
        <f t="shared" si="32"/>
        <v>-43</v>
      </c>
      <c r="BG29" s="7"/>
      <c r="BH29" s="8">
        <f t="shared" si="33"/>
        <v>0</v>
      </c>
      <c r="BI29" s="7"/>
      <c r="BJ29" s="6">
        <v>0</v>
      </c>
      <c r="BK29" s="7"/>
      <c r="BL29" s="6">
        <v>43</v>
      </c>
      <c r="BM29" s="7"/>
      <c r="BN29" s="6">
        <f t="shared" si="34"/>
        <v>-43</v>
      </c>
      <c r="BO29" s="7"/>
      <c r="BP29" s="8">
        <f t="shared" si="35"/>
        <v>0</v>
      </c>
      <c r="BQ29" s="7"/>
      <c r="BR29" s="6">
        <f t="shared" si="36"/>
        <v>3496</v>
      </c>
      <c r="BS29" s="7"/>
      <c r="BT29" s="6">
        <f t="shared" si="37"/>
        <v>344</v>
      </c>
      <c r="BU29" s="7"/>
      <c r="BV29" s="6">
        <f t="shared" si="38"/>
        <v>3152</v>
      </c>
      <c r="BW29" s="7"/>
      <c r="BX29" s="8">
        <f t="shared" si="39"/>
        <v>10.162789999999999</v>
      </c>
    </row>
    <row r="30" spans="1:76" x14ac:dyDescent="0.25">
      <c r="A30" s="2"/>
      <c r="B30" s="2"/>
      <c r="C30" s="2"/>
      <c r="D30" s="2"/>
      <c r="E30" s="2" t="s">
        <v>40</v>
      </c>
      <c r="F30" s="6">
        <v>4173</v>
      </c>
      <c r="G30" s="7"/>
      <c r="H30" s="6">
        <v>2638</v>
      </c>
      <c r="I30" s="7"/>
      <c r="J30" s="6">
        <f t="shared" si="20"/>
        <v>1535</v>
      </c>
      <c r="K30" s="7"/>
      <c r="L30" s="8">
        <f t="shared" si="21"/>
        <v>1.58188</v>
      </c>
      <c r="M30" s="7"/>
      <c r="N30" s="6">
        <v>2787</v>
      </c>
      <c r="O30" s="7"/>
      <c r="P30" s="6">
        <v>2638</v>
      </c>
      <c r="Q30" s="7"/>
      <c r="R30" s="6">
        <f t="shared" si="22"/>
        <v>149</v>
      </c>
      <c r="S30" s="7"/>
      <c r="T30" s="8">
        <f t="shared" si="23"/>
        <v>1.0564800000000001</v>
      </c>
      <c r="U30" s="7"/>
      <c r="V30" s="6">
        <v>2788</v>
      </c>
      <c r="W30" s="7"/>
      <c r="X30" s="6">
        <v>2638</v>
      </c>
      <c r="Y30" s="7"/>
      <c r="Z30" s="6">
        <f t="shared" si="24"/>
        <v>150</v>
      </c>
      <c r="AA30" s="7"/>
      <c r="AB30" s="8">
        <f t="shared" si="25"/>
        <v>1.0568599999999999</v>
      </c>
      <c r="AC30" s="7"/>
      <c r="AD30" s="6">
        <v>2774</v>
      </c>
      <c r="AE30" s="7"/>
      <c r="AF30" s="6">
        <v>2638</v>
      </c>
      <c r="AG30" s="7"/>
      <c r="AH30" s="6">
        <f t="shared" si="26"/>
        <v>136</v>
      </c>
      <c r="AI30" s="7"/>
      <c r="AJ30" s="8">
        <f t="shared" si="27"/>
        <v>1.05155</v>
      </c>
      <c r="AK30" s="7"/>
      <c r="AL30" s="6">
        <v>2794</v>
      </c>
      <c r="AM30" s="7"/>
      <c r="AN30" s="6">
        <v>2638</v>
      </c>
      <c r="AO30" s="7"/>
      <c r="AP30" s="6">
        <f t="shared" si="28"/>
        <v>156</v>
      </c>
      <c r="AQ30" s="7"/>
      <c r="AR30" s="8">
        <f t="shared" si="29"/>
        <v>1.05914</v>
      </c>
      <c r="AS30" s="7"/>
      <c r="AT30" s="6">
        <v>2785</v>
      </c>
      <c r="AU30" s="7"/>
      <c r="AV30" s="6">
        <v>2638</v>
      </c>
      <c r="AW30" s="7"/>
      <c r="AX30" s="6">
        <f t="shared" si="30"/>
        <v>147</v>
      </c>
      <c r="AY30" s="7"/>
      <c r="AZ30" s="8">
        <f t="shared" si="31"/>
        <v>1.05572</v>
      </c>
      <c r="BA30" s="7"/>
      <c r="BB30" s="6">
        <v>2808</v>
      </c>
      <c r="BC30" s="7"/>
      <c r="BD30" s="6">
        <v>2638</v>
      </c>
      <c r="BE30" s="7"/>
      <c r="BF30" s="6">
        <f t="shared" si="32"/>
        <v>170</v>
      </c>
      <c r="BG30" s="7"/>
      <c r="BH30" s="8">
        <f t="shared" si="33"/>
        <v>1.0644400000000001</v>
      </c>
      <c r="BI30" s="7"/>
      <c r="BJ30" s="6">
        <v>2774</v>
      </c>
      <c r="BK30" s="7"/>
      <c r="BL30" s="6">
        <v>2638</v>
      </c>
      <c r="BM30" s="7"/>
      <c r="BN30" s="6">
        <f t="shared" si="34"/>
        <v>136</v>
      </c>
      <c r="BO30" s="7"/>
      <c r="BP30" s="8">
        <f t="shared" si="35"/>
        <v>1.05155</v>
      </c>
      <c r="BQ30" s="7"/>
      <c r="BR30" s="6">
        <f t="shared" si="36"/>
        <v>23683</v>
      </c>
      <c r="BS30" s="7"/>
      <c r="BT30" s="6">
        <f t="shared" si="37"/>
        <v>21104</v>
      </c>
      <c r="BU30" s="7"/>
      <c r="BV30" s="6">
        <f t="shared" si="38"/>
        <v>2579</v>
      </c>
      <c r="BW30" s="7"/>
      <c r="BX30" s="8">
        <f t="shared" si="39"/>
        <v>1.1222000000000001</v>
      </c>
    </row>
    <row r="31" spans="1:76" x14ac:dyDescent="0.25">
      <c r="A31" s="2"/>
      <c r="B31" s="2"/>
      <c r="C31" s="2"/>
      <c r="D31" s="2"/>
      <c r="E31" s="2" t="s">
        <v>41</v>
      </c>
      <c r="F31" s="6">
        <v>1607</v>
      </c>
      <c r="G31" s="7"/>
      <c r="H31" s="6">
        <v>3224</v>
      </c>
      <c r="I31" s="7"/>
      <c r="J31" s="6">
        <f t="shared" si="20"/>
        <v>-1617</v>
      </c>
      <c r="K31" s="7"/>
      <c r="L31" s="8">
        <f t="shared" si="21"/>
        <v>0.49845</v>
      </c>
      <c r="M31" s="7"/>
      <c r="N31" s="6">
        <v>1870</v>
      </c>
      <c r="O31" s="7"/>
      <c r="P31" s="6">
        <v>3224</v>
      </c>
      <c r="Q31" s="7"/>
      <c r="R31" s="6">
        <f t="shared" si="22"/>
        <v>-1354</v>
      </c>
      <c r="S31" s="7"/>
      <c r="T31" s="8">
        <f t="shared" si="23"/>
        <v>0.58001999999999998</v>
      </c>
      <c r="U31" s="7"/>
      <c r="V31" s="6">
        <v>4962</v>
      </c>
      <c r="W31" s="7"/>
      <c r="X31" s="6">
        <v>3224</v>
      </c>
      <c r="Y31" s="7"/>
      <c r="Z31" s="6">
        <f t="shared" si="24"/>
        <v>1738</v>
      </c>
      <c r="AA31" s="7"/>
      <c r="AB31" s="8">
        <f t="shared" si="25"/>
        <v>1.53908</v>
      </c>
      <c r="AC31" s="7"/>
      <c r="AD31" s="6">
        <v>4452</v>
      </c>
      <c r="AE31" s="7"/>
      <c r="AF31" s="6">
        <v>3224</v>
      </c>
      <c r="AG31" s="7"/>
      <c r="AH31" s="6">
        <f t="shared" si="26"/>
        <v>1228</v>
      </c>
      <c r="AI31" s="7"/>
      <c r="AJ31" s="8">
        <f t="shared" si="27"/>
        <v>1.38089</v>
      </c>
      <c r="AK31" s="7"/>
      <c r="AL31" s="6">
        <v>3848</v>
      </c>
      <c r="AM31" s="7"/>
      <c r="AN31" s="6">
        <v>3224</v>
      </c>
      <c r="AO31" s="7"/>
      <c r="AP31" s="6">
        <f t="shared" si="28"/>
        <v>624</v>
      </c>
      <c r="AQ31" s="7"/>
      <c r="AR31" s="8">
        <f t="shared" si="29"/>
        <v>1.1935500000000001</v>
      </c>
      <c r="AS31" s="7"/>
      <c r="AT31" s="6">
        <v>2379</v>
      </c>
      <c r="AU31" s="7"/>
      <c r="AV31" s="6">
        <v>3224</v>
      </c>
      <c r="AW31" s="7"/>
      <c r="AX31" s="6">
        <f t="shared" si="30"/>
        <v>-845</v>
      </c>
      <c r="AY31" s="7"/>
      <c r="AZ31" s="8">
        <f t="shared" si="31"/>
        <v>0.7379</v>
      </c>
      <c r="BA31" s="7"/>
      <c r="BB31" s="6">
        <v>3489</v>
      </c>
      <c r="BC31" s="7"/>
      <c r="BD31" s="6">
        <v>3224</v>
      </c>
      <c r="BE31" s="7"/>
      <c r="BF31" s="6">
        <f t="shared" si="32"/>
        <v>265</v>
      </c>
      <c r="BG31" s="7"/>
      <c r="BH31" s="8">
        <f t="shared" si="33"/>
        <v>1.0822000000000001</v>
      </c>
      <c r="BI31" s="7"/>
      <c r="BJ31" s="6">
        <v>3027</v>
      </c>
      <c r="BK31" s="7"/>
      <c r="BL31" s="6">
        <v>3224</v>
      </c>
      <c r="BM31" s="7"/>
      <c r="BN31" s="6">
        <f t="shared" si="34"/>
        <v>-197</v>
      </c>
      <c r="BO31" s="7"/>
      <c r="BP31" s="8">
        <f t="shared" si="35"/>
        <v>0.93889999999999996</v>
      </c>
      <c r="BQ31" s="7"/>
      <c r="BR31" s="6">
        <f t="shared" si="36"/>
        <v>25634</v>
      </c>
      <c r="BS31" s="7"/>
      <c r="BT31" s="6">
        <f t="shared" si="37"/>
        <v>25792</v>
      </c>
      <c r="BU31" s="7"/>
      <c r="BV31" s="6">
        <f t="shared" si="38"/>
        <v>-158</v>
      </c>
      <c r="BW31" s="7"/>
      <c r="BX31" s="8">
        <f t="shared" si="39"/>
        <v>0.99387000000000003</v>
      </c>
    </row>
    <row r="32" spans="1:76" x14ac:dyDescent="0.25">
      <c r="A32" s="2"/>
      <c r="B32" s="2"/>
      <c r="C32" s="2"/>
      <c r="D32" s="2"/>
      <c r="E32" s="2" t="s">
        <v>42</v>
      </c>
      <c r="F32" s="6">
        <v>2826</v>
      </c>
      <c r="G32" s="7"/>
      <c r="H32" s="6">
        <v>2878</v>
      </c>
      <c r="I32" s="7"/>
      <c r="J32" s="6">
        <f t="shared" si="20"/>
        <v>-52</v>
      </c>
      <c r="K32" s="7"/>
      <c r="L32" s="8">
        <f t="shared" si="21"/>
        <v>0.98192999999999997</v>
      </c>
      <c r="M32" s="7"/>
      <c r="N32" s="6">
        <v>2151</v>
      </c>
      <c r="O32" s="7"/>
      <c r="P32" s="6">
        <v>2878</v>
      </c>
      <c r="Q32" s="7"/>
      <c r="R32" s="6">
        <f t="shared" si="22"/>
        <v>-727</v>
      </c>
      <c r="S32" s="7"/>
      <c r="T32" s="8">
        <f t="shared" si="23"/>
        <v>0.74739</v>
      </c>
      <c r="U32" s="7"/>
      <c r="V32" s="6">
        <v>3090</v>
      </c>
      <c r="W32" s="7"/>
      <c r="X32" s="6">
        <v>2878</v>
      </c>
      <c r="Y32" s="7"/>
      <c r="Z32" s="6">
        <f t="shared" si="24"/>
        <v>212</v>
      </c>
      <c r="AA32" s="7"/>
      <c r="AB32" s="8">
        <f t="shared" si="25"/>
        <v>1.0736600000000001</v>
      </c>
      <c r="AC32" s="7"/>
      <c r="AD32" s="6">
        <v>2571</v>
      </c>
      <c r="AE32" s="7"/>
      <c r="AF32" s="6">
        <v>2878</v>
      </c>
      <c r="AG32" s="7"/>
      <c r="AH32" s="6">
        <f t="shared" si="26"/>
        <v>-307</v>
      </c>
      <c r="AI32" s="7"/>
      <c r="AJ32" s="8">
        <f t="shared" si="27"/>
        <v>0.89332999999999996</v>
      </c>
      <c r="AK32" s="7"/>
      <c r="AL32" s="6">
        <v>1460</v>
      </c>
      <c r="AM32" s="7"/>
      <c r="AN32" s="6">
        <v>2878</v>
      </c>
      <c r="AO32" s="7"/>
      <c r="AP32" s="6">
        <f t="shared" si="28"/>
        <v>-1418</v>
      </c>
      <c r="AQ32" s="7"/>
      <c r="AR32" s="8">
        <f t="shared" si="29"/>
        <v>0.50729999999999997</v>
      </c>
      <c r="AS32" s="7"/>
      <c r="AT32" s="6">
        <v>1835</v>
      </c>
      <c r="AU32" s="7"/>
      <c r="AV32" s="6">
        <v>2878</v>
      </c>
      <c r="AW32" s="7"/>
      <c r="AX32" s="6">
        <f t="shared" si="30"/>
        <v>-1043</v>
      </c>
      <c r="AY32" s="7"/>
      <c r="AZ32" s="8">
        <f t="shared" si="31"/>
        <v>0.63759999999999994</v>
      </c>
      <c r="BA32" s="7"/>
      <c r="BB32" s="6">
        <v>1359</v>
      </c>
      <c r="BC32" s="7"/>
      <c r="BD32" s="6">
        <v>2878</v>
      </c>
      <c r="BE32" s="7"/>
      <c r="BF32" s="6">
        <f t="shared" si="32"/>
        <v>-1519</v>
      </c>
      <c r="BG32" s="7"/>
      <c r="BH32" s="8">
        <f t="shared" si="33"/>
        <v>0.47220000000000001</v>
      </c>
      <c r="BI32" s="7"/>
      <c r="BJ32" s="6">
        <v>3402</v>
      </c>
      <c r="BK32" s="7"/>
      <c r="BL32" s="6">
        <v>2878</v>
      </c>
      <c r="BM32" s="7"/>
      <c r="BN32" s="6">
        <f t="shared" si="34"/>
        <v>524</v>
      </c>
      <c r="BO32" s="7"/>
      <c r="BP32" s="8">
        <f t="shared" si="35"/>
        <v>1.18207</v>
      </c>
      <c r="BQ32" s="7"/>
      <c r="BR32" s="6">
        <f t="shared" si="36"/>
        <v>18694</v>
      </c>
      <c r="BS32" s="7"/>
      <c r="BT32" s="6">
        <f t="shared" si="37"/>
        <v>23024</v>
      </c>
      <c r="BU32" s="7"/>
      <c r="BV32" s="6">
        <f t="shared" si="38"/>
        <v>-4330</v>
      </c>
      <c r="BW32" s="7"/>
      <c r="BX32" s="8">
        <f t="shared" si="39"/>
        <v>0.81194</v>
      </c>
    </row>
    <row r="33" spans="1:76" x14ac:dyDescent="0.25">
      <c r="A33" s="2"/>
      <c r="B33" s="2"/>
      <c r="C33" s="2"/>
      <c r="D33" s="2"/>
      <c r="E33" s="2" t="s">
        <v>43</v>
      </c>
      <c r="F33" s="6">
        <v>1365</v>
      </c>
      <c r="G33" s="7"/>
      <c r="H33" s="6">
        <v>1492</v>
      </c>
      <c r="I33" s="7"/>
      <c r="J33" s="6">
        <f t="shared" si="20"/>
        <v>-127</v>
      </c>
      <c r="K33" s="7"/>
      <c r="L33" s="8">
        <f t="shared" si="21"/>
        <v>0.91488000000000003</v>
      </c>
      <c r="M33" s="7"/>
      <c r="N33" s="6">
        <v>1820</v>
      </c>
      <c r="O33" s="7"/>
      <c r="P33" s="6">
        <v>1492</v>
      </c>
      <c r="Q33" s="7"/>
      <c r="R33" s="6">
        <f t="shared" si="22"/>
        <v>328</v>
      </c>
      <c r="S33" s="7"/>
      <c r="T33" s="8">
        <f t="shared" si="23"/>
        <v>1.21984</v>
      </c>
      <c r="U33" s="7"/>
      <c r="V33" s="6">
        <v>2285</v>
      </c>
      <c r="W33" s="7"/>
      <c r="X33" s="6">
        <v>1492</v>
      </c>
      <c r="Y33" s="7"/>
      <c r="Z33" s="6">
        <f t="shared" si="24"/>
        <v>793</v>
      </c>
      <c r="AA33" s="7"/>
      <c r="AB33" s="8">
        <f t="shared" si="25"/>
        <v>1.5315000000000001</v>
      </c>
      <c r="AC33" s="7"/>
      <c r="AD33" s="6">
        <v>2425</v>
      </c>
      <c r="AE33" s="7"/>
      <c r="AF33" s="6">
        <v>1492</v>
      </c>
      <c r="AG33" s="7"/>
      <c r="AH33" s="6">
        <f t="shared" si="26"/>
        <v>933</v>
      </c>
      <c r="AI33" s="7"/>
      <c r="AJ33" s="8">
        <f t="shared" si="27"/>
        <v>1.62534</v>
      </c>
      <c r="AK33" s="7"/>
      <c r="AL33" s="6">
        <v>3197</v>
      </c>
      <c r="AM33" s="7"/>
      <c r="AN33" s="6">
        <v>1492</v>
      </c>
      <c r="AO33" s="7"/>
      <c r="AP33" s="6">
        <f t="shared" si="28"/>
        <v>1705</v>
      </c>
      <c r="AQ33" s="7"/>
      <c r="AR33" s="8">
        <f t="shared" si="29"/>
        <v>2.14276</v>
      </c>
      <c r="AS33" s="7"/>
      <c r="AT33" s="6">
        <v>3035</v>
      </c>
      <c r="AU33" s="7"/>
      <c r="AV33" s="6">
        <v>1492</v>
      </c>
      <c r="AW33" s="7"/>
      <c r="AX33" s="6">
        <f t="shared" si="30"/>
        <v>1543</v>
      </c>
      <c r="AY33" s="7"/>
      <c r="AZ33" s="8">
        <f t="shared" si="31"/>
        <v>2.0341800000000001</v>
      </c>
      <c r="BA33" s="7"/>
      <c r="BB33" s="6">
        <v>2489</v>
      </c>
      <c r="BC33" s="7"/>
      <c r="BD33" s="6">
        <v>1492</v>
      </c>
      <c r="BE33" s="7"/>
      <c r="BF33" s="6">
        <f t="shared" si="32"/>
        <v>997</v>
      </c>
      <c r="BG33" s="7"/>
      <c r="BH33" s="8">
        <f t="shared" si="33"/>
        <v>1.6682300000000001</v>
      </c>
      <c r="BI33" s="7"/>
      <c r="BJ33" s="6">
        <v>2530</v>
      </c>
      <c r="BK33" s="7"/>
      <c r="BL33" s="6">
        <v>1492</v>
      </c>
      <c r="BM33" s="7"/>
      <c r="BN33" s="6">
        <f t="shared" si="34"/>
        <v>1038</v>
      </c>
      <c r="BO33" s="7"/>
      <c r="BP33" s="8">
        <f t="shared" si="35"/>
        <v>1.6957100000000001</v>
      </c>
      <c r="BQ33" s="7"/>
      <c r="BR33" s="6">
        <f t="shared" si="36"/>
        <v>19146</v>
      </c>
      <c r="BS33" s="7"/>
      <c r="BT33" s="6">
        <f t="shared" si="37"/>
        <v>11936</v>
      </c>
      <c r="BU33" s="7"/>
      <c r="BV33" s="6">
        <f t="shared" si="38"/>
        <v>7210</v>
      </c>
      <c r="BW33" s="7"/>
      <c r="BX33" s="8">
        <f t="shared" si="39"/>
        <v>1.60405</v>
      </c>
    </row>
    <row r="34" spans="1:76" x14ac:dyDescent="0.25">
      <c r="A34" s="2"/>
      <c r="B34" s="2"/>
      <c r="C34" s="2"/>
      <c r="D34" s="2"/>
      <c r="E34" s="2" t="s">
        <v>44</v>
      </c>
      <c r="F34" s="6">
        <v>444</v>
      </c>
      <c r="G34" s="7"/>
      <c r="H34" s="6">
        <v>404</v>
      </c>
      <c r="I34" s="7"/>
      <c r="J34" s="6">
        <f t="shared" si="20"/>
        <v>40</v>
      </c>
      <c r="K34" s="7"/>
      <c r="L34" s="8">
        <f t="shared" si="21"/>
        <v>1.09901</v>
      </c>
      <c r="M34" s="7"/>
      <c r="N34" s="6">
        <v>231</v>
      </c>
      <c r="O34" s="7"/>
      <c r="P34" s="6">
        <v>404</v>
      </c>
      <c r="Q34" s="7"/>
      <c r="R34" s="6">
        <f t="shared" si="22"/>
        <v>-173</v>
      </c>
      <c r="S34" s="7"/>
      <c r="T34" s="8">
        <f t="shared" si="23"/>
        <v>0.57177999999999995</v>
      </c>
      <c r="U34" s="7"/>
      <c r="V34" s="6">
        <v>243</v>
      </c>
      <c r="W34" s="7"/>
      <c r="X34" s="6">
        <v>404</v>
      </c>
      <c r="Y34" s="7"/>
      <c r="Z34" s="6">
        <f t="shared" si="24"/>
        <v>-161</v>
      </c>
      <c r="AA34" s="7"/>
      <c r="AB34" s="8">
        <f t="shared" si="25"/>
        <v>0.60148999999999997</v>
      </c>
      <c r="AC34" s="7"/>
      <c r="AD34" s="6">
        <v>241</v>
      </c>
      <c r="AE34" s="7"/>
      <c r="AF34" s="6">
        <v>404</v>
      </c>
      <c r="AG34" s="7"/>
      <c r="AH34" s="6">
        <f t="shared" si="26"/>
        <v>-163</v>
      </c>
      <c r="AI34" s="7"/>
      <c r="AJ34" s="8">
        <f t="shared" si="27"/>
        <v>0.59653</v>
      </c>
      <c r="AK34" s="7"/>
      <c r="AL34" s="6">
        <v>253</v>
      </c>
      <c r="AM34" s="7"/>
      <c r="AN34" s="6">
        <v>404</v>
      </c>
      <c r="AO34" s="7"/>
      <c r="AP34" s="6">
        <f t="shared" si="28"/>
        <v>-151</v>
      </c>
      <c r="AQ34" s="7"/>
      <c r="AR34" s="8">
        <f t="shared" si="29"/>
        <v>0.62624000000000002</v>
      </c>
      <c r="AS34" s="7"/>
      <c r="AT34" s="6">
        <v>295</v>
      </c>
      <c r="AU34" s="7"/>
      <c r="AV34" s="6">
        <v>404</v>
      </c>
      <c r="AW34" s="7"/>
      <c r="AX34" s="6">
        <f t="shared" si="30"/>
        <v>-109</v>
      </c>
      <c r="AY34" s="7"/>
      <c r="AZ34" s="8">
        <f t="shared" si="31"/>
        <v>0.73019999999999996</v>
      </c>
      <c r="BA34" s="7"/>
      <c r="BB34" s="6">
        <v>273</v>
      </c>
      <c r="BC34" s="7"/>
      <c r="BD34" s="6">
        <v>404</v>
      </c>
      <c r="BE34" s="7"/>
      <c r="BF34" s="6">
        <f t="shared" si="32"/>
        <v>-131</v>
      </c>
      <c r="BG34" s="7"/>
      <c r="BH34" s="8">
        <f t="shared" si="33"/>
        <v>0.67574000000000001</v>
      </c>
      <c r="BI34" s="7"/>
      <c r="BJ34" s="6">
        <v>191</v>
      </c>
      <c r="BK34" s="7"/>
      <c r="BL34" s="6">
        <v>404</v>
      </c>
      <c r="BM34" s="7"/>
      <c r="BN34" s="6">
        <f t="shared" si="34"/>
        <v>-213</v>
      </c>
      <c r="BO34" s="7"/>
      <c r="BP34" s="8">
        <f t="shared" si="35"/>
        <v>0.47277000000000002</v>
      </c>
      <c r="BQ34" s="7"/>
      <c r="BR34" s="6">
        <f t="shared" si="36"/>
        <v>2171</v>
      </c>
      <c r="BS34" s="7"/>
      <c r="BT34" s="6">
        <f t="shared" si="37"/>
        <v>3232</v>
      </c>
      <c r="BU34" s="7"/>
      <c r="BV34" s="6">
        <f t="shared" si="38"/>
        <v>-1061</v>
      </c>
      <c r="BW34" s="7"/>
      <c r="BX34" s="8">
        <f t="shared" si="39"/>
        <v>0.67171999999999998</v>
      </c>
    </row>
    <row r="35" spans="1:76" x14ac:dyDescent="0.25">
      <c r="A35" s="2"/>
      <c r="B35" s="2"/>
      <c r="C35" s="2"/>
      <c r="D35" s="2"/>
      <c r="E35" s="2" t="s">
        <v>45</v>
      </c>
      <c r="F35" s="6">
        <v>0</v>
      </c>
      <c r="G35" s="7"/>
      <c r="H35" s="6">
        <v>167</v>
      </c>
      <c r="I35" s="7"/>
      <c r="J35" s="6">
        <f t="shared" si="20"/>
        <v>-167</v>
      </c>
      <c r="K35" s="7"/>
      <c r="L35" s="8">
        <f t="shared" si="21"/>
        <v>0</v>
      </c>
      <c r="M35" s="7"/>
      <c r="N35" s="6">
        <v>6942</v>
      </c>
      <c r="O35" s="7"/>
      <c r="P35" s="6">
        <v>7667</v>
      </c>
      <c r="Q35" s="7"/>
      <c r="R35" s="6">
        <f t="shared" si="22"/>
        <v>-725</v>
      </c>
      <c r="S35" s="7"/>
      <c r="T35" s="8">
        <f t="shared" si="23"/>
        <v>0.90544000000000002</v>
      </c>
      <c r="U35" s="7"/>
      <c r="V35" s="6">
        <v>0</v>
      </c>
      <c r="W35" s="7"/>
      <c r="X35" s="6">
        <v>167</v>
      </c>
      <c r="Y35" s="7"/>
      <c r="Z35" s="6">
        <f t="shared" si="24"/>
        <v>-167</v>
      </c>
      <c r="AA35" s="7"/>
      <c r="AB35" s="8">
        <f t="shared" si="25"/>
        <v>0</v>
      </c>
      <c r="AC35" s="7"/>
      <c r="AD35" s="6">
        <v>0</v>
      </c>
      <c r="AE35" s="7"/>
      <c r="AF35" s="6">
        <v>167</v>
      </c>
      <c r="AG35" s="7"/>
      <c r="AH35" s="6">
        <f t="shared" si="26"/>
        <v>-167</v>
      </c>
      <c r="AI35" s="7"/>
      <c r="AJ35" s="8">
        <f t="shared" si="27"/>
        <v>0</v>
      </c>
      <c r="AK35" s="7"/>
      <c r="AL35" s="6">
        <v>654</v>
      </c>
      <c r="AM35" s="7"/>
      <c r="AN35" s="6">
        <v>167</v>
      </c>
      <c r="AO35" s="7"/>
      <c r="AP35" s="6">
        <f t="shared" si="28"/>
        <v>487</v>
      </c>
      <c r="AQ35" s="7"/>
      <c r="AR35" s="8">
        <f t="shared" si="29"/>
        <v>3.9161700000000002</v>
      </c>
      <c r="AS35" s="7"/>
      <c r="AT35" s="6">
        <v>2000</v>
      </c>
      <c r="AU35" s="7"/>
      <c r="AV35" s="6">
        <v>167</v>
      </c>
      <c r="AW35" s="7"/>
      <c r="AX35" s="6">
        <f t="shared" si="30"/>
        <v>1833</v>
      </c>
      <c r="AY35" s="7"/>
      <c r="AZ35" s="8">
        <f t="shared" si="31"/>
        <v>11.976050000000001</v>
      </c>
      <c r="BA35" s="7"/>
      <c r="BB35" s="6">
        <v>212</v>
      </c>
      <c r="BC35" s="7"/>
      <c r="BD35" s="6">
        <v>167</v>
      </c>
      <c r="BE35" s="7"/>
      <c r="BF35" s="6">
        <f t="shared" si="32"/>
        <v>45</v>
      </c>
      <c r="BG35" s="7"/>
      <c r="BH35" s="8">
        <f t="shared" si="33"/>
        <v>1.26946</v>
      </c>
      <c r="BI35" s="7"/>
      <c r="BJ35" s="6">
        <v>0</v>
      </c>
      <c r="BK35" s="7"/>
      <c r="BL35" s="6">
        <v>167</v>
      </c>
      <c r="BM35" s="7"/>
      <c r="BN35" s="6">
        <f t="shared" si="34"/>
        <v>-167</v>
      </c>
      <c r="BO35" s="7"/>
      <c r="BP35" s="8">
        <f t="shared" si="35"/>
        <v>0</v>
      </c>
      <c r="BQ35" s="7"/>
      <c r="BR35" s="6">
        <f t="shared" si="36"/>
        <v>9808</v>
      </c>
      <c r="BS35" s="7"/>
      <c r="BT35" s="6">
        <f t="shared" si="37"/>
        <v>8836</v>
      </c>
      <c r="BU35" s="7"/>
      <c r="BV35" s="6">
        <f t="shared" si="38"/>
        <v>972</v>
      </c>
      <c r="BW35" s="7"/>
      <c r="BX35" s="8">
        <f t="shared" si="39"/>
        <v>1.1100000000000001</v>
      </c>
    </row>
    <row r="36" spans="1:76" ht="16.5" thickBot="1" x14ac:dyDescent="0.3">
      <c r="A36" s="2"/>
      <c r="B36" s="2"/>
      <c r="C36" s="2"/>
      <c r="D36" s="2"/>
      <c r="E36" s="2" t="s">
        <v>46</v>
      </c>
      <c r="F36" s="6">
        <v>4204</v>
      </c>
      <c r="G36" s="7"/>
      <c r="H36" s="6">
        <v>5059</v>
      </c>
      <c r="I36" s="7"/>
      <c r="J36" s="6">
        <f t="shared" si="20"/>
        <v>-855</v>
      </c>
      <c r="K36" s="7"/>
      <c r="L36" s="8">
        <f t="shared" si="21"/>
        <v>0.83099000000000001</v>
      </c>
      <c r="M36" s="7"/>
      <c r="N36" s="6">
        <v>3504</v>
      </c>
      <c r="O36" s="7"/>
      <c r="P36" s="6">
        <v>5049</v>
      </c>
      <c r="Q36" s="7"/>
      <c r="R36" s="6">
        <f t="shared" si="22"/>
        <v>-1545</v>
      </c>
      <c r="S36" s="7"/>
      <c r="T36" s="8">
        <f t="shared" si="23"/>
        <v>0.69399999999999995</v>
      </c>
      <c r="U36" s="7"/>
      <c r="V36" s="6">
        <v>4001</v>
      </c>
      <c r="W36" s="7"/>
      <c r="X36" s="6">
        <v>5049</v>
      </c>
      <c r="Y36" s="7"/>
      <c r="Z36" s="6">
        <f t="shared" si="24"/>
        <v>-1048</v>
      </c>
      <c r="AA36" s="7"/>
      <c r="AB36" s="8">
        <f t="shared" si="25"/>
        <v>0.79242999999999997</v>
      </c>
      <c r="AC36" s="7"/>
      <c r="AD36" s="6">
        <v>4245</v>
      </c>
      <c r="AE36" s="7"/>
      <c r="AF36" s="6">
        <v>5049</v>
      </c>
      <c r="AG36" s="7"/>
      <c r="AH36" s="6">
        <f t="shared" si="26"/>
        <v>-804</v>
      </c>
      <c r="AI36" s="7"/>
      <c r="AJ36" s="8">
        <f t="shared" si="27"/>
        <v>0.84075999999999995</v>
      </c>
      <c r="AK36" s="7"/>
      <c r="AL36" s="6">
        <v>4304</v>
      </c>
      <c r="AM36" s="7"/>
      <c r="AN36" s="6">
        <v>5049</v>
      </c>
      <c r="AO36" s="7"/>
      <c r="AP36" s="6">
        <f t="shared" si="28"/>
        <v>-745</v>
      </c>
      <c r="AQ36" s="7"/>
      <c r="AR36" s="8">
        <f t="shared" si="29"/>
        <v>0.85245000000000004</v>
      </c>
      <c r="AS36" s="7"/>
      <c r="AT36" s="6">
        <v>7544</v>
      </c>
      <c r="AU36" s="7"/>
      <c r="AV36" s="6">
        <v>5049</v>
      </c>
      <c r="AW36" s="7"/>
      <c r="AX36" s="6">
        <f t="shared" si="30"/>
        <v>2495</v>
      </c>
      <c r="AY36" s="7"/>
      <c r="AZ36" s="8">
        <f t="shared" si="31"/>
        <v>1.4941599999999999</v>
      </c>
      <c r="BA36" s="7"/>
      <c r="BB36" s="6">
        <v>7235</v>
      </c>
      <c r="BC36" s="7"/>
      <c r="BD36" s="6">
        <v>5049</v>
      </c>
      <c r="BE36" s="7"/>
      <c r="BF36" s="6">
        <f t="shared" si="32"/>
        <v>2186</v>
      </c>
      <c r="BG36" s="7"/>
      <c r="BH36" s="8">
        <f t="shared" si="33"/>
        <v>1.43296</v>
      </c>
      <c r="BI36" s="7"/>
      <c r="BJ36" s="6">
        <v>4613</v>
      </c>
      <c r="BK36" s="7"/>
      <c r="BL36" s="6">
        <v>5049</v>
      </c>
      <c r="BM36" s="7"/>
      <c r="BN36" s="6">
        <f t="shared" si="34"/>
        <v>-436</v>
      </c>
      <c r="BO36" s="7"/>
      <c r="BP36" s="8">
        <f t="shared" si="35"/>
        <v>0.91364999999999996</v>
      </c>
      <c r="BQ36" s="7"/>
      <c r="BR36" s="6">
        <f t="shared" si="36"/>
        <v>39650</v>
      </c>
      <c r="BS36" s="7"/>
      <c r="BT36" s="6">
        <f t="shared" si="37"/>
        <v>40402</v>
      </c>
      <c r="BU36" s="7"/>
      <c r="BV36" s="6">
        <f t="shared" si="38"/>
        <v>-752</v>
      </c>
      <c r="BW36" s="7"/>
      <c r="BX36" s="8">
        <f t="shared" si="39"/>
        <v>0.98138999999999998</v>
      </c>
    </row>
    <row r="37" spans="1:76" ht="16.5" thickBot="1" x14ac:dyDescent="0.3">
      <c r="A37" s="2"/>
      <c r="B37" s="2"/>
      <c r="C37" s="2"/>
      <c r="D37" s="2" t="s">
        <v>47</v>
      </c>
      <c r="E37" s="2"/>
      <c r="F37" s="9">
        <f>ROUND(SUM(F13:F36),5)</f>
        <v>115802</v>
      </c>
      <c r="G37" s="7"/>
      <c r="H37" s="9">
        <f>ROUND(SUM(H13:H36),5)</f>
        <v>151616</v>
      </c>
      <c r="I37" s="7"/>
      <c r="J37" s="9">
        <f t="shared" si="20"/>
        <v>-35814</v>
      </c>
      <c r="K37" s="7"/>
      <c r="L37" s="10">
        <f t="shared" si="21"/>
        <v>0.76378000000000001</v>
      </c>
      <c r="M37" s="7"/>
      <c r="N37" s="9">
        <f>ROUND(SUM(N13:N36),5)</f>
        <v>132467</v>
      </c>
      <c r="O37" s="7"/>
      <c r="P37" s="9">
        <f>ROUND(SUM(P13:P36),5)</f>
        <v>159432</v>
      </c>
      <c r="Q37" s="7"/>
      <c r="R37" s="9">
        <f t="shared" si="22"/>
        <v>-26965</v>
      </c>
      <c r="S37" s="7"/>
      <c r="T37" s="10">
        <f t="shared" si="23"/>
        <v>0.83087</v>
      </c>
      <c r="U37" s="7"/>
      <c r="V37" s="9">
        <f>ROUND(SUM(V13:V36),5)</f>
        <v>137450</v>
      </c>
      <c r="W37" s="7"/>
      <c r="X37" s="9">
        <f>ROUND(SUM(X13:X36),5)</f>
        <v>151585</v>
      </c>
      <c r="Y37" s="7"/>
      <c r="Z37" s="9">
        <f t="shared" si="24"/>
        <v>-14135</v>
      </c>
      <c r="AA37" s="7"/>
      <c r="AB37" s="10">
        <f t="shared" si="25"/>
        <v>0.90674999999999994</v>
      </c>
      <c r="AC37" s="7"/>
      <c r="AD37" s="9">
        <f>ROUND(SUM(AD13:AD36),5)</f>
        <v>156512</v>
      </c>
      <c r="AE37" s="7"/>
      <c r="AF37" s="9">
        <f>ROUND(SUM(AF13:AF36),5)</f>
        <v>152184</v>
      </c>
      <c r="AG37" s="7"/>
      <c r="AH37" s="9">
        <f t="shared" si="26"/>
        <v>4328</v>
      </c>
      <c r="AI37" s="7"/>
      <c r="AJ37" s="10">
        <f t="shared" si="27"/>
        <v>1.02844</v>
      </c>
      <c r="AK37" s="7"/>
      <c r="AL37" s="9">
        <f>ROUND(SUM(AL13:AL36),5)</f>
        <v>174140</v>
      </c>
      <c r="AM37" s="7"/>
      <c r="AN37" s="9">
        <f>ROUND(SUM(AN13:AN36),5)</f>
        <v>151794</v>
      </c>
      <c r="AO37" s="7"/>
      <c r="AP37" s="9">
        <f t="shared" si="28"/>
        <v>22346</v>
      </c>
      <c r="AQ37" s="7"/>
      <c r="AR37" s="10">
        <f t="shared" si="29"/>
        <v>1.1472100000000001</v>
      </c>
      <c r="AS37" s="7"/>
      <c r="AT37" s="9">
        <f>ROUND(SUM(AT13:AT36),5)</f>
        <v>167429</v>
      </c>
      <c r="AU37" s="7"/>
      <c r="AV37" s="9">
        <f>ROUND(SUM(AV13:AV36),5)</f>
        <v>151856</v>
      </c>
      <c r="AW37" s="7"/>
      <c r="AX37" s="9">
        <f t="shared" si="30"/>
        <v>15573</v>
      </c>
      <c r="AY37" s="7"/>
      <c r="AZ37" s="10">
        <f t="shared" si="31"/>
        <v>1.1025499999999999</v>
      </c>
      <c r="BA37" s="7"/>
      <c r="BB37" s="9">
        <f>ROUND(SUM(BB13:BB36),5)</f>
        <v>177206</v>
      </c>
      <c r="BC37" s="7"/>
      <c r="BD37" s="9">
        <f>ROUND(SUM(BD13:BD36),5)</f>
        <v>152859</v>
      </c>
      <c r="BE37" s="7"/>
      <c r="BF37" s="9">
        <f t="shared" si="32"/>
        <v>24347</v>
      </c>
      <c r="BG37" s="7"/>
      <c r="BH37" s="10">
        <f t="shared" si="33"/>
        <v>1.1592800000000001</v>
      </c>
      <c r="BI37" s="7"/>
      <c r="BJ37" s="9">
        <f>ROUND(SUM(BJ13:BJ36),5)</f>
        <v>157716</v>
      </c>
      <c r="BK37" s="7"/>
      <c r="BL37" s="9">
        <f>ROUND(SUM(BL13:BL36),5)</f>
        <v>152107</v>
      </c>
      <c r="BM37" s="7"/>
      <c r="BN37" s="9">
        <f t="shared" si="34"/>
        <v>5609</v>
      </c>
      <c r="BO37" s="7"/>
      <c r="BP37" s="10">
        <f t="shared" si="35"/>
        <v>1.03688</v>
      </c>
      <c r="BQ37" s="7"/>
      <c r="BR37" s="9">
        <f t="shared" si="36"/>
        <v>1218722</v>
      </c>
      <c r="BS37" s="7"/>
      <c r="BT37" s="9">
        <f t="shared" si="37"/>
        <v>1223433</v>
      </c>
      <c r="BU37" s="7"/>
      <c r="BV37" s="9">
        <f t="shared" si="38"/>
        <v>-4711</v>
      </c>
      <c r="BW37" s="7"/>
      <c r="BX37" s="10">
        <f t="shared" si="39"/>
        <v>0.99614999999999998</v>
      </c>
    </row>
    <row r="38" spans="1:76" x14ac:dyDescent="0.25">
      <c r="A38" s="2"/>
      <c r="B38" s="2" t="s">
        <v>48</v>
      </c>
      <c r="C38" s="2"/>
      <c r="D38" s="2"/>
      <c r="E38" s="2"/>
      <c r="F38" s="6">
        <f>ROUND(F3+F12-F37,5)</f>
        <v>-27235</v>
      </c>
      <c r="G38" s="7"/>
      <c r="H38" s="6">
        <f>ROUND(H3+H12-H37,5)</f>
        <v>-22925</v>
      </c>
      <c r="I38" s="7"/>
      <c r="J38" s="6">
        <f t="shared" si="20"/>
        <v>-4310</v>
      </c>
      <c r="K38" s="7"/>
      <c r="L38" s="8">
        <f t="shared" si="21"/>
        <v>1.1879999999999999</v>
      </c>
      <c r="M38" s="7"/>
      <c r="N38" s="6">
        <f>ROUND(N3+N12-N37,5)</f>
        <v>-17393</v>
      </c>
      <c r="O38" s="7"/>
      <c r="P38" s="6">
        <f>ROUND(P3+P12-P37,5)</f>
        <v>-24500</v>
      </c>
      <c r="Q38" s="7"/>
      <c r="R38" s="6">
        <f t="shared" si="22"/>
        <v>7107</v>
      </c>
      <c r="S38" s="7"/>
      <c r="T38" s="8">
        <f t="shared" si="23"/>
        <v>0.70992</v>
      </c>
      <c r="U38" s="7"/>
      <c r="V38" s="6">
        <f>ROUND(V3+V12-V37,5)</f>
        <v>12367</v>
      </c>
      <c r="W38" s="7"/>
      <c r="X38" s="6">
        <f>ROUND(X3+X12-X37,5)</f>
        <v>-5063</v>
      </c>
      <c r="Y38" s="7"/>
      <c r="Z38" s="6">
        <f t="shared" si="24"/>
        <v>17430</v>
      </c>
      <c r="AA38" s="7"/>
      <c r="AB38" s="8">
        <f t="shared" si="25"/>
        <v>-2.4426199999999998</v>
      </c>
      <c r="AC38" s="7"/>
      <c r="AD38" s="6">
        <f>ROUND(AD3+AD12-AD37,5)</f>
        <v>20812</v>
      </c>
      <c r="AE38" s="7"/>
      <c r="AF38" s="6">
        <f>ROUND(AF3+AF12-AF37,5)</f>
        <v>-3072</v>
      </c>
      <c r="AG38" s="7"/>
      <c r="AH38" s="6">
        <f t="shared" si="26"/>
        <v>23884</v>
      </c>
      <c r="AI38" s="7"/>
      <c r="AJ38" s="8">
        <f t="shared" si="27"/>
        <v>-6.7747400000000004</v>
      </c>
      <c r="AK38" s="7"/>
      <c r="AL38" s="6">
        <f>ROUND(AL3+AL12-AL37,5)</f>
        <v>9867</v>
      </c>
      <c r="AM38" s="7"/>
      <c r="AN38" s="6">
        <f>ROUND(AN3+AN12-AN37,5)</f>
        <v>6417</v>
      </c>
      <c r="AO38" s="7"/>
      <c r="AP38" s="6">
        <f t="shared" si="28"/>
        <v>3450</v>
      </c>
      <c r="AQ38" s="7"/>
      <c r="AR38" s="8">
        <f t="shared" si="29"/>
        <v>1.5376300000000001</v>
      </c>
      <c r="AS38" s="7"/>
      <c r="AT38" s="6">
        <f>ROUND(AT3+AT12-AT37,5)</f>
        <v>20375</v>
      </c>
      <c r="AU38" s="7"/>
      <c r="AV38" s="6">
        <f>ROUND(AV3+AV12-AV37,5)</f>
        <v>5262</v>
      </c>
      <c r="AW38" s="7"/>
      <c r="AX38" s="6">
        <f t="shared" si="30"/>
        <v>15113</v>
      </c>
      <c r="AY38" s="7"/>
      <c r="AZ38" s="8">
        <f t="shared" si="31"/>
        <v>3.8721000000000001</v>
      </c>
      <c r="BA38" s="7"/>
      <c r="BB38" s="6">
        <f>ROUND(BB3+BB12-BB37,5)</f>
        <v>28923</v>
      </c>
      <c r="BC38" s="7"/>
      <c r="BD38" s="6">
        <f>ROUND(BD3+BD12-BD37,5)</f>
        <v>3655</v>
      </c>
      <c r="BE38" s="7"/>
      <c r="BF38" s="6">
        <f t="shared" si="32"/>
        <v>25268</v>
      </c>
      <c r="BG38" s="7"/>
      <c r="BH38" s="8">
        <f t="shared" si="33"/>
        <v>7.9132699999999998</v>
      </c>
      <c r="BI38" s="7"/>
      <c r="BJ38" s="6">
        <f>ROUND(BJ3+BJ12-BJ37,5)</f>
        <v>16790</v>
      </c>
      <c r="BK38" s="7"/>
      <c r="BL38" s="6">
        <f>ROUND(BL3+BL12-BL37,5)</f>
        <v>6346</v>
      </c>
      <c r="BM38" s="7"/>
      <c r="BN38" s="6">
        <f t="shared" si="34"/>
        <v>10444</v>
      </c>
      <c r="BO38" s="7"/>
      <c r="BP38" s="8">
        <f t="shared" si="35"/>
        <v>2.6457600000000001</v>
      </c>
      <c r="BQ38" s="7"/>
      <c r="BR38" s="6">
        <f t="shared" si="36"/>
        <v>64506</v>
      </c>
      <c r="BS38" s="7"/>
      <c r="BT38" s="6">
        <f t="shared" si="37"/>
        <v>-33880</v>
      </c>
      <c r="BU38" s="7"/>
      <c r="BV38" s="6">
        <f t="shared" si="38"/>
        <v>98386</v>
      </c>
      <c r="BW38" s="7"/>
      <c r="BX38" s="8">
        <f t="shared" si="39"/>
        <v>-1.9039600000000001</v>
      </c>
    </row>
    <row r="39" spans="1:76" hidden="1" x14ac:dyDescent="0.25">
      <c r="A39" s="2"/>
      <c r="B39" s="2" t="s">
        <v>49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  <c r="AK39" s="7"/>
      <c r="AL39" s="6"/>
      <c r="AM39" s="7"/>
      <c r="AN39" s="6"/>
      <c r="AO39" s="7"/>
      <c r="AP39" s="6"/>
      <c r="AQ39" s="7"/>
      <c r="AR39" s="8"/>
      <c r="AS39" s="7"/>
      <c r="AT39" s="6"/>
      <c r="AU39" s="7"/>
      <c r="AV39" s="6"/>
      <c r="AW39" s="7"/>
      <c r="AX39" s="6"/>
      <c r="AY39" s="7"/>
      <c r="AZ39" s="8"/>
      <c r="BA39" s="7"/>
      <c r="BB39" s="6"/>
      <c r="BC39" s="7"/>
      <c r="BD39" s="6"/>
      <c r="BE39" s="7"/>
      <c r="BF39" s="6"/>
      <c r="BG39" s="7"/>
      <c r="BH39" s="8"/>
      <c r="BI39" s="7"/>
      <c r="BJ39" s="6"/>
      <c r="BK39" s="7"/>
      <c r="BL39" s="6"/>
      <c r="BM39" s="7"/>
      <c r="BN39" s="6"/>
      <c r="BO39" s="7"/>
      <c r="BP39" s="8"/>
      <c r="BQ39" s="7"/>
      <c r="BR39" s="6"/>
      <c r="BS39" s="7"/>
      <c r="BT39" s="6"/>
      <c r="BU39" s="7"/>
      <c r="BV39" s="6"/>
      <c r="BW39" s="7"/>
      <c r="BX39" s="8"/>
    </row>
    <row r="40" spans="1:76" hidden="1" x14ac:dyDescent="0.25">
      <c r="A40" s="2"/>
      <c r="B40" s="2"/>
      <c r="C40" s="2" t="s">
        <v>50</v>
      </c>
      <c r="D40" s="2"/>
      <c r="E40" s="2"/>
      <c r="F40" s="6"/>
      <c r="G40" s="7"/>
      <c r="H40" s="6"/>
      <c r="I40" s="7"/>
      <c r="J40" s="6"/>
      <c r="K40" s="7"/>
      <c r="L40" s="8"/>
      <c r="M40" s="7"/>
      <c r="N40" s="6"/>
      <c r="O40" s="7"/>
      <c r="P40" s="6"/>
      <c r="Q40" s="7"/>
      <c r="R40" s="6"/>
      <c r="S40" s="7"/>
      <c r="T40" s="8"/>
      <c r="U40" s="7"/>
      <c r="V40" s="6"/>
      <c r="W40" s="7"/>
      <c r="X40" s="6"/>
      <c r="Y40" s="7"/>
      <c r="Z40" s="6"/>
      <c r="AA40" s="7"/>
      <c r="AB40" s="8"/>
      <c r="AC40" s="7"/>
      <c r="AD40" s="6"/>
      <c r="AE40" s="7"/>
      <c r="AF40" s="6"/>
      <c r="AG40" s="7"/>
      <c r="AH40" s="6"/>
      <c r="AI40" s="7"/>
      <c r="AJ40" s="8"/>
      <c r="AK40" s="7"/>
      <c r="AL40" s="6"/>
      <c r="AM40" s="7"/>
      <c r="AN40" s="6"/>
      <c r="AO40" s="7"/>
      <c r="AP40" s="6"/>
      <c r="AQ40" s="7"/>
      <c r="AR40" s="8"/>
      <c r="AS40" s="7"/>
      <c r="AT40" s="6"/>
      <c r="AU40" s="7"/>
      <c r="AV40" s="6"/>
      <c r="AW40" s="7"/>
      <c r="AX40" s="6"/>
      <c r="AY40" s="7"/>
      <c r="AZ40" s="8"/>
      <c r="BA40" s="7"/>
      <c r="BB40" s="6"/>
      <c r="BC40" s="7"/>
      <c r="BD40" s="6"/>
      <c r="BE40" s="7"/>
      <c r="BF40" s="6"/>
      <c r="BG40" s="7"/>
      <c r="BH40" s="8"/>
      <c r="BI40" s="7"/>
      <c r="BJ40" s="6"/>
      <c r="BK40" s="7"/>
      <c r="BL40" s="6"/>
      <c r="BM40" s="7"/>
      <c r="BN40" s="6"/>
      <c r="BO40" s="7"/>
      <c r="BP40" s="8"/>
      <c r="BQ40" s="7"/>
      <c r="BR40" s="6"/>
      <c r="BS40" s="7"/>
      <c r="BT40" s="6"/>
      <c r="BU40" s="7"/>
      <c r="BV40" s="6"/>
      <c r="BW40" s="7"/>
      <c r="BX40" s="8"/>
    </row>
    <row r="41" spans="1:76" hidden="1" x14ac:dyDescent="0.25">
      <c r="A41" s="2"/>
      <c r="B41" s="2"/>
      <c r="C41" s="2"/>
      <c r="D41" s="2" t="s">
        <v>51</v>
      </c>
      <c r="E41" s="2"/>
      <c r="F41" s="6">
        <v>1</v>
      </c>
      <c r="G41" s="7"/>
      <c r="H41" s="6">
        <v>0</v>
      </c>
      <c r="I41" s="7"/>
      <c r="J41" s="6">
        <f>ROUND((F41-H41),5)</f>
        <v>1</v>
      </c>
      <c r="K41" s="7"/>
      <c r="L41" s="8">
        <f>ROUND(IF(H41=0, IF(F41=0, 0, 1), F41/H41),5)</f>
        <v>1</v>
      </c>
      <c r="M41" s="7"/>
      <c r="N41" s="6">
        <v>2</v>
      </c>
      <c r="O41" s="7"/>
      <c r="P41" s="6">
        <v>0</v>
      </c>
      <c r="Q41" s="7"/>
      <c r="R41" s="6">
        <f>ROUND((N41-P41),5)</f>
        <v>2</v>
      </c>
      <c r="S41" s="7"/>
      <c r="T41" s="8">
        <f>ROUND(IF(P41=0, IF(N41=0, 0, 1), N41/P41),5)</f>
        <v>1</v>
      </c>
      <c r="U41" s="7"/>
      <c r="V41" s="6">
        <v>0</v>
      </c>
      <c r="W41" s="7"/>
      <c r="X41" s="6">
        <v>0</v>
      </c>
      <c r="Y41" s="7"/>
      <c r="Z41" s="6">
        <f>ROUND((V41-X41),5)</f>
        <v>0</v>
      </c>
      <c r="AA41" s="7"/>
      <c r="AB41" s="8">
        <f>ROUND(IF(X41=0, IF(V41=0, 0, 1), V41/X41),5)</f>
        <v>0</v>
      </c>
      <c r="AC41" s="7"/>
      <c r="AD41" s="6">
        <v>0</v>
      </c>
      <c r="AE41" s="7"/>
      <c r="AF41" s="6">
        <v>0</v>
      </c>
      <c r="AG41" s="7"/>
      <c r="AH41" s="6">
        <f>ROUND((AD41-AF41),5)</f>
        <v>0</v>
      </c>
      <c r="AI41" s="7"/>
      <c r="AJ41" s="8">
        <f>ROUND(IF(AF41=0, IF(AD41=0, 0, 1), AD41/AF41),5)</f>
        <v>0</v>
      </c>
      <c r="AK41" s="7"/>
      <c r="AL41" s="6">
        <v>0</v>
      </c>
      <c r="AM41" s="7"/>
      <c r="AN41" s="6">
        <v>0</v>
      </c>
      <c r="AO41" s="7"/>
      <c r="AP41" s="6">
        <f>ROUND((AL41-AN41),5)</f>
        <v>0</v>
      </c>
      <c r="AQ41" s="7"/>
      <c r="AR41" s="8">
        <f>ROUND(IF(AN41=0, IF(AL41=0, 0, 1), AL41/AN41),5)</f>
        <v>0</v>
      </c>
      <c r="AS41" s="7"/>
      <c r="AT41" s="6">
        <v>0</v>
      </c>
      <c r="AU41" s="7"/>
      <c r="AV41" s="6">
        <v>0</v>
      </c>
      <c r="AW41" s="7"/>
      <c r="AX41" s="6">
        <f>ROUND((AT41-AV41),5)</f>
        <v>0</v>
      </c>
      <c r="AY41" s="7"/>
      <c r="AZ41" s="8">
        <f>ROUND(IF(AV41=0, IF(AT41=0, 0, 1), AT41/AV41),5)</f>
        <v>0</v>
      </c>
      <c r="BA41" s="7"/>
      <c r="BB41" s="6">
        <v>0</v>
      </c>
      <c r="BC41" s="7"/>
      <c r="BD41" s="6">
        <v>0</v>
      </c>
      <c r="BE41" s="7"/>
      <c r="BF41" s="6">
        <f>ROUND((BB41-BD41),5)</f>
        <v>0</v>
      </c>
      <c r="BG41" s="7"/>
      <c r="BH41" s="8">
        <f>ROUND(IF(BD41=0, IF(BB41=0, 0, 1), BB41/BD41),5)</f>
        <v>0</v>
      </c>
      <c r="BI41" s="7"/>
      <c r="BJ41" s="6">
        <v>0</v>
      </c>
      <c r="BK41" s="7"/>
      <c r="BL41" s="6">
        <v>0</v>
      </c>
      <c r="BM41" s="7"/>
      <c r="BN41" s="6">
        <f>ROUND((BJ41-BL41),5)</f>
        <v>0</v>
      </c>
      <c r="BO41" s="7"/>
      <c r="BP41" s="8">
        <f>ROUND(IF(BL41=0, IF(BJ41=0, 0, 1), BJ41/BL41),5)</f>
        <v>0</v>
      </c>
      <c r="BQ41" s="7"/>
      <c r="BR41" s="6">
        <f>ROUND(F41+N41+V41+AD41+AL41+AT41+BB41+BJ41,5)</f>
        <v>3</v>
      </c>
      <c r="BS41" s="7"/>
      <c r="BT41" s="6">
        <f>ROUND(H41+P41+X41+AF41+AN41+AV41+BD41+BL41,5)</f>
        <v>0</v>
      </c>
      <c r="BU41" s="7"/>
      <c r="BV41" s="6">
        <f>ROUND((BR41-BT41),5)</f>
        <v>3</v>
      </c>
      <c r="BW41" s="7"/>
      <c r="BX41" s="8">
        <f>ROUND(IF(BT41=0, IF(BR41=0, 0, 1), BR41/BT41),5)</f>
        <v>1</v>
      </c>
    </row>
    <row r="42" spans="1:76" hidden="1" x14ac:dyDescent="0.25">
      <c r="A42" s="2"/>
      <c r="B42" s="2"/>
      <c r="C42" s="2"/>
      <c r="D42" s="2" t="s">
        <v>52</v>
      </c>
      <c r="E42" s="2"/>
      <c r="F42" s="6">
        <v>125</v>
      </c>
      <c r="G42" s="7"/>
      <c r="H42" s="6">
        <v>125</v>
      </c>
      <c r="I42" s="7"/>
      <c r="J42" s="6">
        <f>ROUND((F42-H42),5)</f>
        <v>0</v>
      </c>
      <c r="K42" s="7"/>
      <c r="L42" s="8">
        <f>ROUND(IF(H42=0, IF(F42=0, 0, 1), F42/H42),5)</f>
        <v>1</v>
      </c>
      <c r="M42" s="7"/>
      <c r="N42" s="6">
        <v>125</v>
      </c>
      <c r="O42" s="7"/>
      <c r="P42" s="6">
        <v>100</v>
      </c>
      <c r="Q42" s="7"/>
      <c r="R42" s="6">
        <f>ROUND((N42-P42),5)</f>
        <v>25</v>
      </c>
      <c r="S42" s="7"/>
      <c r="T42" s="8">
        <f>ROUND(IF(P42=0, IF(N42=0, 0, 1), N42/P42),5)</f>
        <v>1.25</v>
      </c>
      <c r="U42" s="7"/>
      <c r="V42" s="6">
        <v>125</v>
      </c>
      <c r="W42" s="7"/>
      <c r="X42" s="6">
        <v>100</v>
      </c>
      <c r="Y42" s="7"/>
      <c r="Z42" s="6">
        <f>ROUND((V42-X42),5)</f>
        <v>25</v>
      </c>
      <c r="AA42" s="7"/>
      <c r="AB42" s="8">
        <f>ROUND(IF(X42=0, IF(V42=0, 0, 1), V42/X42),5)</f>
        <v>1.25</v>
      </c>
      <c r="AC42" s="7"/>
      <c r="AD42" s="6">
        <v>125</v>
      </c>
      <c r="AE42" s="7"/>
      <c r="AF42" s="6">
        <v>100</v>
      </c>
      <c r="AG42" s="7"/>
      <c r="AH42" s="6">
        <f>ROUND((AD42-AF42),5)</f>
        <v>25</v>
      </c>
      <c r="AI42" s="7"/>
      <c r="AJ42" s="8">
        <f>ROUND(IF(AF42=0, IF(AD42=0, 0, 1), AD42/AF42),5)</f>
        <v>1.25</v>
      </c>
      <c r="AK42" s="7"/>
      <c r="AL42" s="6">
        <v>125</v>
      </c>
      <c r="AM42" s="7"/>
      <c r="AN42" s="6">
        <v>100</v>
      </c>
      <c r="AO42" s="7"/>
      <c r="AP42" s="6">
        <f>ROUND((AL42-AN42),5)</f>
        <v>25</v>
      </c>
      <c r="AQ42" s="7"/>
      <c r="AR42" s="8">
        <f>ROUND(IF(AN42=0, IF(AL42=0, 0, 1), AL42/AN42),5)</f>
        <v>1.25</v>
      </c>
      <c r="AS42" s="7"/>
      <c r="AT42" s="6">
        <v>125</v>
      </c>
      <c r="AU42" s="7"/>
      <c r="AV42" s="6">
        <v>100</v>
      </c>
      <c r="AW42" s="7"/>
      <c r="AX42" s="6">
        <f>ROUND((AT42-AV42),5)</f>
        <v>25</v>
      </c>
      <c r="AY42" s="7"/>
      <c r="AZ42" s="8">
        <f>ROUND(IF(AV42=0, IF(AT42=0, 0, 1), AT42/AV42),5)</f>
        <v>1.25</v>
      </c>
      <c r="BA42" s="7"/>
      <c r="BB42" s="6">
        <v>125</v>
      </c>
      <c r="BC42" s="7"/>
      <c r="BD42" s="6">
        <v>100</v>
      </c>
      <c r="BE42" s="7"/>
      <c r="BF42" s="6">
        <f>ROUND((BB42-BD42),5)</f>
        <v>25</v>
      </c>
      <c r="BG42" s="7"/>
      <c r="BH42" s="8">
        <f>ROUND(IF(BD42=0, IF(BB42=0, 0, 1), BB42/BD42),5)</f>
        <v>1.25</v>
      </c>
      <c r="BI42" s="7"/>
      <c r="BJ42" s="6">
        <v>68825</v>
      </c>
      <c r="BK42" s="7"/>
      <c r="BL42" s="6">
        <v>69345</v>
      </c>
      <c r="BM42" s="7"/>
      <c r="BN42" s="6">
        <f>ROUND((BJ42-BL42),5)</f>
        <v>-520</v>
      </c>
      <c r="BO42" s="7"/>
      <c r="BP42" s="8">
        <f>ROUND(IF(BL42=0, IF(BJ42=0, 0, 1), BJ42/BL42),5)</f>
        <v>0.99250000000000005</v>
      </c>
      <c r="BQ42" s="7"/>
      <c r="BR42" s="6">
        <f>ROUND(F42+N42+V42+AD42+AL42+AT42+BB42+BJ42,5)</f>
        <v>69700</v>
      </c>
      <c r="BS42" s="7"/>
      <c r="BT42" s="6">
        <f>ROUND(H42+P42+X42+AF42+AN42+AV42+BD42+BL42,5)</f>
        <v>70070</v>
      </c>
      <c r="BU42" s="7"/>
      <c r="BV42" s="6">
        <f>ROUND((BR42-BT42),5)</f>
        <v>-370</v>
      </c>
      <c r="BW42" s="7"/>
      <c r="BX42" s="8">
        <f>ROUND(IF(BT42=0, IF(BR42=0, 0, 1), BR42/BT42),5)</f>
        <v>0.99472000000000005</v>
      </c>
    </row>
    <row r="43" spans="1:76" ht="16.5" hidden="1" thickBot="1" x14ac:dyDescent="0.3">
      <c r="A43" s="2"/>
      <c r="B43" s="2"/>
      <c r="C43" s="2"/>
      <c r="D43" s="2" t="s">
        <v>53</v>
      </c>
      <c r="E43" s="2"/>
      <c r="F43" s="11">
        <v>0</v>
      </c>
      <c r="G43" s="7"/>
      <c r="H43" s="11">
        <v>0</v>
      </c>
      <c r="I43" s="7"/>
      <c r="J43" s="11">
        <f>ROUND((F43-H43),5)</f>
        <v>0</v>
      </c>
      <c r="K43" s="7"/>
      <c r="L43" s="12">
        <f>ROUND(IF(H43=0, IF(F43=0, 0, 1), F43/H43),5)</f>
        <v>0</v>
      </c>
      <c r="M43" s="7"/>
      <c r="N43" s="11">
        <v>0</v>
      </c>
      <c r="O43" s="7"/>
      <c r="P43" s="11">
        <v>0</v>
      </c>
      <c r="Q43" s="7"/>
      <c r="R43" s="11">
        <f>ROUND((N43-P43),5)</f>
        <v>0</v>
      </c>
      <c r="S43" s="7"/>
      <c r="T43" s="12">
        <f>ROUND(IF(P43=0, IF(N43=0, 0, 1), N43/P43),5)</f>
        <v>0</v>
      </c>
      <c r="U43" s="7"/>
      <c r="V43" s="11">
        <v>2000</v>
      </c>
      <c r="W43" s="7"/>
      <c r="X43" s="11">
        <v>0</v>
      </c>
      <c r="Y43" s="7"/>
      <c r="Z43" s="11">
        <f>ROUND((V43-X43),5)</f>
        <v>2000</v>
      </c>
      <c r="AA43" s="7"/>
      <c r="AB43" s="12">
        <f>ROUND(IF(X43=0, IF(V43=0, 0, 1), V43/X43),5)</f>
        <v>1</v>
      </c>
      <c r="AC43" s="7"/>
      <c r="AD43" s="11">
        <v>0</v>
      </c>
      <c r="AE43" s="7"/>
      <c r="AF43" s="11">
        <v>0</v>
      </c>
      <c r="AG43" s="7"/>
      <c r="AH43" s="11">
        <f>ROUND((AD43-AF43),5)</f>
        <v>0</v>
      </c>
      <c r="AI43" s="7"/>
      <c r="AJ43" s="12">
        <f>ROUND(IF(AF43=0, IF(AD43=0, 0, 1), AD43/AF43),5)</f>
        <v>0</v>
      </c>
      <c r="AK43" s="7"/>
      <c r="AL43" s="11">
        <v>143655</v>
      </c>
      <c r="AM43" s="7"/>
      <c r="AN43" s="11">
        <v>60000</v>
      </c>
      <c r="AO43" s="7"/>
      <c r="AP43" s="11">
        <f>ROUND((AL43-AN43),5)</f>
        <v>83655</v>
      </c>
      <c r="AQ43" s="7"/>
      <c r="AR43" s="12">
        <f>ROUND(IF(AN43=0, IF(AL43=0, 0, 1), AL43/AN43),5)</f>
        <v>2.39425</v>
      </c>
      <c r="AS43" s="7"/>
      <c r="AT43" s="11">
        <v>5903</v>
      </c>
      <c r="AU43" s="7"/>
      <c r="AV43" s="11">
        <v>0</v>
      </c>
      <c r="AW43" s="7"/>
      <c r="AX43" s="11">
        <f>ROUND((AT43-AV43),5)</f>
        <v>5903</v>
      </c>
      <c r="AY43" s="7"/>
      <c r="AZ43" s="12">
        <f>ROUND(IF(AV43=0, IF(AT43=0, 0, 1), AT43/AV43),5)</f>
        <v>1</v>
      </c>
      <c r="BA43" s="7"/>
      <c r="BB43" s="11">
        <v>2006</v>
      </c>
      <c r="BC43" s="7"/>
      <c r="BD43" s="11">
        <v>0</v>
      </c>
      <c r="BE43" s="7"/>
      <c r="BF43" s="11">
        <f>ROUND((BB43-BD43),5)</f>
        <v>2006</v>
      </c>
      <c r="BG43" s="7"/>
      <c r="BH43" s="12">
        <f>ROUND(IF(BD43=0, IF(BB43=0, 0, 1), BB43/BD43),5)</f>
        <v>1</v>
      </c>
      <c r="BI43" s="7"/>
      <c r="BJ43" s="11">
        <v>300</v>
      </c>
      <c r="BK43" s="7"/>
      <c r="BL43" s="11">
        <v>0</v>
      </c>
      <c r="BM43" s="7"/>
      <c r="BN43" s="11">
        <f>ROUND((BJ43-BL43),5)</f>
        <v>300</v>
      </c>
      <c r="BO43" s="7"/>
      <c r="BP43" s="12">
        <f>ROUND(IF(BL43=0, IF(BJ43=0, 0, 1), BJ43/BL43),5)</f>
        <v>1</v>
      </c>
      <c r="BQ43" s="7"/>
      <c r="BR43" s="11">
        <f>ROUND(F43+N43+V43+AD43+AL43+AT43+BB43+BJ43,5)</f>
        <v>153864</v>
      </c>
      <c r="BS43" s="7"/>
      <c r="BT43" s="11">
        <f>ROUND(H43+P43+X43+AF43+AN43+AV43+BD43+BL43,5)</f>
        <v>60000</v>
      </c>
      <c r="BU43" s="7"/>
      <c r="BV43" s="11">
        <f>ROUND((BR43-BT43),5)</f>
        <v>93864</v>
      </c>
      <c r="BW43" s="7"/>
      <c r="BX43" s="12">
        <f>ROUND(IF(BT43=0, IF(BR43=0, 0, 1), BR43/BT43),5)</f>
        <v>2.5644</v>
      </c>
    </row>
    <row r="44" spans="1:76" ht="16.5" thickBot="1" x14ac:dyDescent="0.3">
      <c r="A44" s="2"/>
      <c r="B44" s="2" t="s">
        <v>54</v>
      </c>
      <c r="D44" s="2"/>
      <c r="E44" s="2"/>
      <c r="F44" s="6">
        <f>ROUND(SUM(F40:F43),5)</f>
        <v>126</v>
      </c>
      <c r="G44" s="7"/>
      <c r="H44" s="6">
        <f>ROUND(SUM(H40:H43),5)</f>
        <v>125</v>
      </c>
      <c r="I44" s="7"/>
      <c r="J44" s="6">
        <f>ROUND((F44-H44),5)</f>
        <v>1</v>
      </c>
      <c r="K44" s="7"/>
      <c r="L44" s="8">
        <f>ROUND(IF(H44=0, IF(F44=0, 0, 1), F44/H44),5)</f>
        <v>1.008</v>
      </c>
      <c r="M44" s="7"/>
      <c r="N44" s="6">
        <f>ROUND(SUM(N40:N43),5)</f>
        <v>127</v>
      </c>
      <c r="O44" s="7"/>
      <c r="P44" s="6">
        <f>ROUND(SUM(P40:P43),5)</f>
        <v>100</v>
      </c>
      <c r="Q44" s="7"/>
      <c r="R44" s="6">
        <f>ROUND((N44-P44),5)</f>
        <v>27</v>
      </c>
      <c r="S44" s="7"/>
      <c r="T44" s="8">
        <f>ROUND(IF(P44=0, IF(N44=0, 0, 1), N44/P44),5)</f>
        <v>1.27</v>
      </c>
      <c r="U44" s="7"/>
      <c r="V44" s="6">
        <f>ROUND(SUM(V40:V43),5)</f>
        <v>2125</v>
      </c>
      <c r="W44" s="7"/>
      <c r="X44" s="6">
        <f>ROUND(SUM(X40:X43),5)</f>
        <v>100</v>
      </c>
      <c r="Y44" s="7"/>
      <c r="Z44" s="6">
        <f>ROUND((V44-X44),5)</f>
        <v>2025</v>
      </c>
      <c r="AA44" s="7"/>
      <c r="AB44" s="8">
        <f>ROUND(IF(X44=0, IF(V44=0, 0, 1), V44/X44),5)</f>
        <v>21.25</v>
      </c>
      <c r="AC44" s="7"/>
      <c r="AD44" s="6">
        <f>ROUND(SUM(AD40:AD43),5)</f>
        <v>125</v>
      </c>
      <c r="AE44" s="7"/>
      <c r="AF44" s="6">
        <f>ROUND(SUM(AF40:AF43),5)</f>
        <v>100</v>
      </c>
      <c r="AG44" s="7"/>
      <c r="AH44" s="6">
        <f>ROUND((AD44-AF44),5)</f>
        <v>25</v>
      </c>
      <c r="AI44" s="7"/>
      <c r="AJ44" s="8">
        <f>ROUND(IF(AF44=0, IF(AD44=0, 0, 1), AD44/AF44),5)</f>
        <v>1.25</v>
      </c>
      <c r="AK44" s="7"/>
      <c r="AL44" s="6">
        <f>ROUND(SUM(AL40:AL43),5)</f>
        <v>143780</v>
      </c>
      <c r="AM44" s="7"/>
      <c r="AN44" s="6">
        <f>ROUND(SUM(AN40:AN43),5)</f>
        <v>60100</v>
      </c>
      <c r="AO44" s="7"/>
      <c r="AP44" s="6">
        <f>ROUND((AL44-AN44),5)</f>
        <v>83680</v>
      </c>
      <c r="AQ44" s="7"/>
      <c r="AR44" s="8">
        <f>ROUND(IF(AN44=0, IF(AL44=0, 0, 1), AL44/AN44),5)</f>
        <v>2.39235</v>
      </c>
      <c r="AS44" s="7"/>
      <c r="AT44" s="6">
        <f>ROUND(SUM(AT40:AT43),5)</f>
        <v>6028</v>
      </c>
      <c r="AU44" s="7"/>
      <c r="AV44" s="6">
        <f>ROUND(SUM(AV40:AV43),5)</f>
        <v>100</v>
      </c>
      <c r="AW44" s="7"/>
      <c r="AX44" s="6">
        <f>ROUND((AT44-AV44),5)</f>
        <v>5928</v>
      </c>
      <c r="AY44" s="7"/>
      <c r="AZ44" s="8">
        <f>ROUND(IF(AV44=0, IF(AT44=0, 0, 1), AT44/AV44),5)</f>
        <v>60.28</v>
      </c>
      <c r="BA44" s="7"/>
      <c r="BB44" s="6">
        <f>ROUND(SUM(BB40:BB43),5)</f>
        <v>2131</v>
      </c>
      <c r="BC44" s="7"/>
      <c r="BD44" s="6">
        <f>ROUND(SUM(BD40:BD43),5)</f>
        <v>100</v>
      </c>
      <c r="BE44" s="7"/>
      <c r="BF44" s="6">
        <f>ROUND((BB44-BD44),5)</f>
        <v>2031</v>
      </c>
      <c r="BG44" s="7"/>
      <c r="BH44" s="8">
        <f>ROUND(IF(BD44=0, IF(BB44=0, 0, 1), BB44/BD44),5)</f>
        <v>21.31</v>
      </c>
      <c r="BI44" s="7"/>
      <c r="BJ44" s="6">
        <f>ROUND(SUM(BJ40:BJ43),5)</f>
        <v>69125</v>
      </c>
      <c r="BK44" s="7"/>
      <c r="BL44" s="6">
        <f>ROUND(SUM(BL40:BL43),5)</f>
        <v>69345</v>
      </c>
      <c r="BM44" s="7"/>
      <c r="BN44" s="6">
        <f>ROUND((BJ44-BL44),5)</f>
        <v>-220</v>
      </c>
      <c r="BO44" s="7"/>
      <c r="BP44" s="8">
        <f>ROUND(IF(BL44=0, IF(BJ44=0, 0, 1), BJ44/BL44),5)</f>
        <v>0.99682999999999999</v>
      </c>
      <c r="BQ44" s="7"/>
      <c r="BR44" s="6">
        <f>ROUND(F44+N44+V44+AD44+AL44+AT44+BB44+BJ44,5)</f>
        <v>223567</v>
      </c>
      <c r="BS44" s="7"/>
      <c r="BT44" s="6">
        <f>ROUND(H44+P44+X44+AF44+AN44+AV44+BD44+BL44,5)</f>
        <v>130070</v>
      </c>
      <c r="BU44" s="7"/>
      <c r="BV44" s="6">
        <f>ROUND((BR44-BT44),5)</f>
        <v>93497</v>
      </c>
      <c r="BW44" s="7"/>
      <c r="BX44" s="8">
        <f>ROUND(IF(BT44=0, IF(BR44=0, 0, 1), BR44/BT44),5)</f>
        <v>1.71882</v>
      </c>
    </row>
    <row r="45" spans="1:76" s="17" customFormat="1" ht="16.5" thickBot="1" x14ac:dyDescent="0.3">
      <c r="A45" s="2" t="s">
        <v>55</v>
      </c>
      <c r="B45" s="2"/>
      <c r="C45" s="2"/>
      <c r="D45" s="2"/>
      <c r="E45" s="2"/>
      <c r="F45" s="15" t="e">
        <f>ROUND(F38+#REF!,5)</f>
        <v>#REF!</v>
      </c>
      <c r="G45" s="2"/>
      <c r="H45" s="15" t="e">
        <f>ROUND(H38+#REF!,5)</f>
        <v>#REF!</v>
      </c>
      <c r="I45" s="2"/>
      <c r="J45" s="15" t="e">
        <f>ROUND((F45-H45),5)</f>
        <v>#REF!</v>
      </c>
      <c r="K45" s="2"/>
      <c r="L45" s="16" t="e">
        <f>ROUND(IF(H45=0, IF(F45=0, 0, 1), F45/H45),5)</f>
        <v>#REF!</v>
      </c>
      <c r="M45" s="2"/>
      <c r="N45" s="15" t="e">
        <f>ROUND(N38+#REF!,5)</f>
        <v>#REF!</v>
      </c>
      <c r="O45" s="2"/>
      <c r="P45" s="15" t="e">
        <f>ROUND(P38+#REF!,5)</f>
        <v>#REF!</v>
      </c>
      <c r="Q45" s="2"/>
      <c r="R45" s="15" t="e">
        <f>ROUND((N45-P45),5)</f>
        <v>#REF!</v>
      </c>
      <c r="S45" s="2"/>
      <c r="T45" s="16" t="e">
        <f>ROUND(IF(P45=0, IF(N45=0, 0, 1), N45/P45),5)</f>
        <v>#REF!</v>
      </c>
      <c r="U45" s="2"/>
      <c r="V45" s="15" t="e">
        <f>ROUND(V38+#REF!,5)</f>
        <v>#REF!</v>
      </c>
      <c r="W45" s="2"/>
      <c r="X45" s="15" t="e">
        <f>ROUND(X38+#REF!,5)</f>
        <v>#REF!</v>
      </c>
      <c r="Y45" s="2"/>
      <c r="Z45" s="15" t="e">
        <f>ROUND((V45-X45),5)</f>
        <v>#REF!</v>
      </c>
      <c r="AA45" s="2"/>
      <c r="AB45" s="16" t="e">
        <f>ROUND(IF(X45=0, IF(V45=0, 0, 1), V45/X45),5)</f>
        <v>#REF!</v>
      </c>
      <c r="AC45" s="2"/>
      <c r="AD45" s="15" t="e">
        <f>ROUND(AD38+#REF!,5)</f>
        <v>#REF!</v>
      </c>
      <c r="AE45" s="2"/>
      <c r="AF45" s="15" t="e">
        <f>ROUND(AF38+#REF!,5)</f>
        <v>#REF!</v>
      </c>
      <c r="AG45" s="2"/>
      <c r="AH45" s="15" t="e">
        <f>ROUND((AD45-AF45),5)</f>
        <v>#REF!</v>
      </c>
      <c r="AI45" s="2"/>
      <c r="AJ45" s="16" t="e">
        <f>ROUND(IF(AF45=0, IF(AD45=0, 0, 1), AD45/AF45),5)</f>
        <v>#REF!</v>
      </c>
      <c r="AK45" s="2"/>
      <c r="AL45" s="15" t="e">
        <f>ROUND(AL38+#REF!,5)</f>
        <v>#REF!</v>
      </c>
      <c r="AM45" s="2"/>
      <c r="AN45" s="15" t="e">
        <f>ROUND(AN38+#REF!,5)</f>
        <v>#REF!</v>
      </c>
      <c r="AO45" s="2"/>
      <c r="AP45" s="15" t="e">
        <f>ROUND((AL45-AN45),5)</f>
        <v>#REF!</v>
      </c>
      <c r="AQ45" s="2"/>
      <c r="AR45" s="16" t="e">
        <f>ROUND(IF(AN45=0, IF(AL45=0, 0, 1), AL45/AN45),5)</f>
        <v>#REF!</v>
      </c>
      <c r="AS45" s="2"/>
      <c r="AT45" s="15" t="e">
        <f>ROUND(AT38+#REF!,5)</f>
        <v>#REF!</v>
      </c>
      <c r="AU45" s="2"/>
      <c r="AV45" s="15" t="e">
        <f>ROUND(AV38+#REF!,5)</f>
        <v>#REF!</v>
      </c>
      <c r="AW45" s="2"/>
      <c r="AX45" s="15" t="e">
        <f>ROUND((AT45-AV45),5)</f>
        <v>#REF!</v>
      </c>
      <c r="AY45" s="2"/>
      <c r="AZ45" s="16" t="e">
        <f>ROUND(IF(AV45=0, IF(AT45=0, 0, 1), AT45/AV45),5)</f>
        <v>#REF!</v>
      </c>
      <c r="BA45" s="2"/>
      <c r="BB45" s="15" t="e">
        <f>ROUND(BB38+#REF!,5)</f>
        <v>#REF!</v>
      </c>
      <c r="BC45" s="2"/>
      <c r="BD45" s="15" t="e">
        <f>ROUND(BD38+#REF!,5)</f>
        <v>#REF!</v>
      </c>
      <c r="BE45" s="2"/>
      <c r="BF45" s="15" t="e">
        <f>ROUND((BB45-BD45),5)</f>
        <v>#REF!</v>
      </c>
      <c r="BG45" s="2"/>
      <c r="BH45" s="16" t="e">
        <f>ROUND(IF(BD45=0, IF(BB45=0, 0, 1), BB45/BD45),5)</f>
        <v>#REF!</v>
      </c>
      <c r="BI45" s="2"/>
      <c r="BJ45" s="15">
        <f>BJ38+BJ44</f>
        <v>85915</v>
      </c>
      <c r="BK45" s="2"/>
      <c r="BL45" s="15">
        <f>BL38+BL44</f>
        <v>75691</v>
      </c>
      <c r="BM45" s="2"/>
      <c r="BN45" s="15">
        <f>ROUND((BJ45-BL45),5)</f>
        <v>10224</v>
      </c>
      <c r="BO45" s="2"/>
      <c r="BP45" s="16">
        <f>ROUND(IF(BL45=0, IF(BJ45=0, 0, 1), BJ45/BL45),5)</f>
        <v>1.1350800000000001</v>
      </c>
      <c r="BQ45" s="2"/>
      <c r="BR45" s="15">
        <f>BR38+BR44</f>
        <v>288073</v>
      </c>
      <c r="BS45" s="2"/>
      <c r="BT45" s="15">
        <f>BT38+BT44</f>
        <v>96190</v>
      </c>
      <c r="BU45" s="2"/>
      <c r="BV45" s="15">
        <f>ROUND((BR45-BT45),5)</f>
        <v>191883</v>
      </c>
      <c r="BW45" s="2"/>
      <c r="BX45" s="16">
        <f>ROUND(IF(BT45=0, IF(BR45=0, 0, 1), BR45/BT45),5)</f>
        <v>2.9948299999999999</v>
      </c>
    </row>
    <row r="46" spans="1:76" ht="16.5" thickTop="1" x14ac:dyDescent="0.25"/>
  </sheetData>
  <pageMargins left="0.45" right="0.45" top="0.75" bottom="0.75" header="0.1" footer="0.3"/>
  <pageSetup scale="68" orientation="landscape" horizontalDpi="300" verticalDpi="300" r:id="rId1"/>
  <headerFooter>
    <oddHeader>&amp;L&amp;"Arial,Bold"&amp;12 1:38 PM
&amp;"Arial,Bold"&amp;12 10/15/22
&amp;"Arial,Bold"&amp;12 Accrual Basis&amp;C&amp;"Arial,Bold"&amp;12 Wild Oak Saddle Club
&amp;"Arial,Bold"&amp;14 Profit &amp;&amp; Loss Budget vs. Actual
&amp;"Arial,Bold"&amp;10 January through August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A87F-EF32-45F2-BFA7-5EDCA73D7623}">
  <sheetPr codeName="Sheet3"/>
  <dimension ref="A1:N14"/>
  <sheetViews>
    <sheetView tabSelected="1" workbookViewId="0">
      <selection activeCell="BX32" sqref="BX32"/>
    </sheetView>
  </sheetViews>
  <sheetFormatPr defaultRowHeight="15.75" x14ac:dyDescent="0.25"/>
  <cols>
    <col min="1" max="4" width="3" style="17" customWidth="1"/>
    <col min="5" max="5" width="36" style="17" customWidth="1"/>
    <col min="6" max="6" width="19.140625" bestFit="1" customWidth="1"/>
    <col min="7" max="7" width="2.28515625" customWidth="1"/>
    <col min="8" max="8" width="30.7109375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1.42578125" bestFit="1" customWidth="1"/>
  </cols>
  <sheetData>
    <row r="1" spans="1:14" s="21" customFormat="1" ht="16.5" thickBot="1" x14ac:dyDescent="0.3">
      <c r="A1" s="18"/>
      <c r="B1" s="18"/>
      <c r="C1" s="18"/>
      <c r="D1" s="18"/>
      <c r="E1" s="18"/>
      <c r="F1" s="22" t="s">
        <v>82</v>
      </c>
      <c r="G1" s="20"/>
      <c r="H1" s="22" t="s">
        <v>81</v>
      </c>
      <c r="I1" s="20"/>
      <c r="J1" s="22" t="s">
        <v>80</v>
      </c>
      <c r="K1" s="20"/>
      <c r="L1" s="22" t="s">
        <v>79</v>
      </c>
      <c r="M1" s="20"/>
      <c r="N1" s="22" t="s">
        <v>0</v>
      </c>
    </row>
    <row r="2" spans="1:14" ht="16.5" thickTop="1" x14ac:dyDescent="0.25">
      <c r="A2" s="2"/>
      <c r="B2" s="2" t="s">
        <v>13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14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15</v>
      </c>
      <c r="F4" s="6">
        <v>0</v>
      </c>
      <c r="G4" s="7"/>
      <c r="H4" s="6">
        <v>0</v>
      </c>
      <c r="I4" s="7"/>
      <c r="J4" s="6">
        <v>0</v>
      </c>
      <c r="K4" s="7"/>
      <c r="L4" s="6">
        <v>535250</v>
      </c>
      <c r="M4" s="7"/>
      <c r="N4" s="6">
        <f t="shared" ref="N4:N10" si="0">ROUND(SUM(F4:L4),5)</f>
        <v>535250</v>
      </c>
    </row>
    <row r="5" spans="1:14" x14ac:dyDescent="0.25">
      <c r="A5" s="2"/>
      <c r="B5" s="2"/>
      <c r="C5" s="2"/>
      <c r="D5" s="2"/>
      <c r="E5" s="2" t="s">
        <v>16</v>
      </c>
      <c r="F5" s="6">
        <v>121794</v>
      </c>
      <c r="G5" s="7"/>
      <c r="H5" s="6">
        <v>121363</v>
      </c>
      <c r="I5" s="7"/>
      <c r="J5" s="6">
        <v>83854</v>
      </c>
      <c r="K5" s="7"/>
      <c r="L5" s="6">
        <v>235533</v>
      </c>
      <c r="M5" s="7"/>
      <c r="N5" s="6">
        <f t="shared" si="0"/>
        <v>562544</v>
      </c>
    </row>
    <row r="6" spans="1:14" x14ac:dyDescent="0.25">
      <c r="A6" s="2"/>
      <c r="B6" s="2"/>
      <c r="C6" s="2"/>
      <c r="D6" s="2"/>
      <c r="E6" s="2" t="s">
        <v>17</v>
      </c>
      <c r="F6" s="6">
        <v>21332</v>
      </c>
      <c r="G6" s="7"/>
      <c r="H6" s="6">
        <v>12429</v>
      </c>
      <c r="I6" s="7"/>
      <c r="J6" s="6">
        <v>724</v>
      </c>
      <c r="K6" s="7"/>
      <c r="L6" s="6">
        <v>68141</v>
      </c>
      <c r="M6" s="7"/>
      <c r="N6" s="6">
        <f t="shared" si="0"/>
        <v>102626</v>
      </c>
    </row>
    <row r="7" spans="1:14" x14ac:dyDescent="0.25">
      <c r="A7" s="2"/>
      <c r="B7" s="2"/>
      <c r="C7" s="2"/>
      <c r="D7" s="2"/>
      <c r="E7" s="2" t="s">
        <v>18</v>
      </c>
      <c r="F7" s="6">
        <v>23739</v>
      </c>
      <c r="G7" s="7"/>
      <c r="H7" s="6">
        <v>23738</v>
      </c>
      <c r="I7" s="7"/>
      <c r="J7" s="6">
        <v>0</v>
      </c>
      <c r="K7" s="7"/>
      <c r="L7" s="6">
        <v>8475</v>
      </c>
      <c r="M7" s="7"/>
      <c r="N7" s="6">
        <f t="shared" si="0"/>
        <v>55952</v>
      </c>
    </row>
    <row r="8" spans="1:14" x14ac:dyDescent="0.25">
      <c r="A8" s="2"/>
      <c r="B8" s="2"/>
      <c r="C8" s="2"/>
      <c r="D8" s="2"/>
      <c r="E8" s="2" t="s">
        <v>19</v>
      </c>
      <c r="F8" s="6">
        <v>1200</v>
      </c>
      <c r="G8" s="7"/>
      <c r="H8" s="6">
        <v>18327</v>
      </c>
      <c r="I8" s="7"/>
      <c r="J8" s="6">
        <v>0</v>
      </c>
      <c r="K8" s="7"/>
      <c r="L8" s="6">
        <v>0</v>
      </c>
      <c r="M8" s="7"/>
      <c r="N8" s="6">
        <f t="shared" si="0"/>
        <v>19527</v>
      </c>
    </row>
    <row r="9" spans="1:14" ht="16.5" thickBot="1" x14ac:dyDescent="0.3">
      <c r="A9" s="2"/>
      <c r="B9" s="2"/>
      <c r="C9" s="2"/>
      <c r="D9" s="2"/>
      <c r="E9" s="2" t="s">
        <v>20</v>
      </c>
      <c r="F9" s="6">
        <v>4420</v>
      </c>
      <c r="G9" s="7"/>
      <c r="H9" s="6">
        <v>1900</v>
      </c>
      <c r="I9" s="7"/>
      <c r="J9" s="6">
        <v>0</v>
      </c>
      <c r="K9" s="7"/>
      <c r="L9" s="6">
        <v>1008</v>
      </c>
      <c r="M9" s="7"/>
      <c r="N9" s="6">
        <f t="shared" si="0"/>
        <v>7328</v>
      </c>
    </row>
    <row r="10" spans="1:14" x14ac:dyDescent="0.25">
      <c r="A10" s="2"/>
      <c r="B10" s="2"/>
      <c r="C10" s="2"/>
      <c r="D10" s="2" t="s">
        <v>21</v>
      </c>
      <c r="E10" s="2"/>
      <c r="F10" s="13">
        <f>ROUND(SUM(F3:F9),5)</f>
        <v>172485</v>
      </c>
      <c r="G10" s="7"/>
      <c r="H10" s="13">
        <f>ROUND(SUM(H3:H9),5)</f>
        <v>177757</v>
      </c>
      <c r="I10" s="7"/>
      <c r="J10" s="13">
        <f>ROUND(SUM(J3:J9),5)</f>
        <v>84578</v>
      </c>
      <c r="K10" s="7"/>
      <c r="L10" s="13">
        <f>ROUND(SUM(L3:L9),5)</f>
        <v>848407</v>
      </c>
      <c r="M10" s="7"/>
      <c r="N10" s="13">
        <f t="shared" si="0"/>
        <v>1283227</v>
      </c>
    </row>
    <row r="11" spans="1:14" x14ac:dyDescent="0.25">
      <c r="A11" s="2"/>
      <c r="B11" s="2"/>
      <c r="C11" s="2" t="s">
        <v>83</v>
      </c>
      <c r="D11" s="2"/>
      <c r="E11" s="2"/>
      <c r="F11" s="6">
        <v>211891</v>
      </c>
      <c r="G11" s="7"/>
      <c r="H11" s="6">
        <v>50542</v>
      </c>
      <c r="I11" s="7"/>
      <c r="J11" s="6">
        <v>46840</v>
      </c>
      <c r="K11" s="7"/>
      <c r="L11" s="6">
        <v>833405</v>
      </c>
      <c r="M11" s="6"/>
      <c r="N11" s="6">
        <v>1142678</v>
      </c>
    </row>
    <row r="12" spans="1:14" ht="16.5" thickBot="1" x14ac:dyDescent="0.3">
      <c r="A12" s="2"/>
      <c r="B12" s="2"/>
      <c r="C12" s="2" t="s">
        <v>84</v>
      </c>
      <c r="D12" s="2"/>
      <c r="E12" s="2"/>
      <c r="F12" s="23">
        <f>F10-F11</f>
        <v>-39406</v>
      </c>
      <c r="G12" s="24"/>
      <c r="H12" s="23">
        <f>H10-H11</f>
        <v>127215</v>
      </c>
      <c r="I12" s="24"/>
      <c r="J12" s="23">
        <f>J10-J11</f>
        <v>37738</v>
      </c>
      <c r="K12" s="24"/>
      <c r="L12" s="23">
        <f>L10-L11</f>
        <v>15002</v>
      </c>
      <c r="M12" s="24"/>
      <c r="N12" s="23">
        <f>N10-N11</f>
        <v>140549</v>
      </c>
    </row>
    <row r="13" spans="1:14" s="17" customFormat="1" x14ac:dyDescent="0.25">
      <c r="A13" s="2"/>
      <c r="B13" s="2"/>
      <c r="C13" s="2"/>
      <c r="D13" s="2"/>
      <c r="E13" s="2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/>
      <c r="B14"/>
      <c r="C14" s="17" t="s">
        <v>85</v>
      </c>
      <c r="D14"/>
      <c r="E14"/>
      <c r="F14" s="26">
        <f>F10/N10</f>
        <v>0.13441503334951649</v>
      </c>
      <c r="G14" s="26"/>
      <c r="H14" s="26">
        <f>H10/N10</f>
        <v>0.13852342570722093</v>
      </c>
      <c r="I14" s="26"/>
      <c r="J14" s="26">
        <f>J10/N10</f>
        <v>6.5910396212049777E-2</v>
      </c>
      <c r="K14" s="26"/>
      <c r="L14" s="26">
        <f>L10/N10</f>
        <v>0.66115114473121284</v>
      </c>
      <c r="M14" s="26"/>
      <c r="N14" s="27">
        <v>1</v>
      </c>
    </row>
  </sheetData>
  <pageMargins left="0.7" right="0.7" top="0.75" bottom="0.75" header="0.1" footer="0.3"/>
  <pageSetup scale="78" orientation="landscape" horizontalDpi="300" verticalDpi="300" r:id="rId1"/>
  <headerFooter>
    <oddHeader>&amp;L&amp;"Arial,Bold"&amp;12 1:45 PM
&amp;"Arial,Bold"&amp;12 10/15/22
&amp;"Arial,Bold"&amp;12 Accrual Basis&amp;C&amp;"Arial,Bold"&amp;12 Wild Oak Saddle Club
&amp;"Arial,Bold"&amp;14 Profit &amp;&amp; Loss by Class
&amp;"Arial,Bold"&amp;10 January through August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F51E-F046-4B4D-AC6B-0EB8A0B05461}">
  <sheetPr codeName="Sheet4"/>
  <dimension ref="A1:N13"/>
  <sheetViews>
    <sheetView tabSelected="1" workbookViewId="0">
      <selection activeCell="BX32" sqref="BX32"/>
    </sheetView>
  </sheetViews>
  <sheetFormatPr defaultRowHeight="15.75" x14ac:dyDescent="0.25"/>
  <cols>
    <col min="1" max="4" width="3" style="17" customWidth="1"/>
    <col min="5" max="5" width="36" style="17" customWidth="1"/>
    <col min="6" max="6" width="19.140625" bestFit="1" customWidth="1"/>
    <col min="7" max="7" width="2.28515625" customWidth="1"/>
    <col min="8" max="8" width="30.7109375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1" customFormat="1" ht="16.5" thickBot="1" x14ac:dyDescent="0.3">
      <c r="A1" s="18"/>
      <c r="B1" s="18"/>
      <c r="C1" s="18"/>
      <c r="D1" s="18"/>
      <c r="E1" s="18"/>
      <c r="F1" s="22" t="s">
        <v>82</v>
      </c>
      <c r="G1" s="20"/>
      <c r="H1" s="22" t="s">
        <v>81</v>
      </c>
      <c r="I1" s="20"/>
      <c r="J1" s="22" t="s">
        <v>80</v>
      </c>
      <c r="K1" s="20"/>
      <c r="L1" s="22" t="s">
        <v>79</v>
      </c>
      <c r="M1" s="20"/>
      <c r="N1" s="22" t="s">
        <v>0</v>
      </c>
    </row>
    <row r="2" spans="1:14" ht="16.5" thickTop="1" x14ac:dyDescent="0.25">
      <c r="A2" s="2"/>
      <c r="B2" s="2" t="s">
        <v>13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14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15</v>
      </c>
      <c r="F4" s="6">
        <v>0</v>
      </c>
      <c r="G4" s="7"/>
      <c r="H4" s="6">
        <v>0</v>
      </c>
      <c r="I4" s="7"/>
      <c r="J4" s="6">
        <v>0</v>
      </c>
      <c r="K4" s="7"/>
      <c r="L4" s="6">
        <v>64500</v>
      </c>
      <c r="M4" s="7"/>
      <c r="N4" s="6">
        <f t="shared" ref="N4:N9" si="0">ROUND(SUM(F4:L4),5)</f>
        <v>64500</v>
      </c>
    </row>
    <row r="5" spans="1:14" x14ac:dyDescent="0.25">
      <c r="A5" s="2"/>
      <c r="B5" s="2"/>
      <c r="C5" s="2"/>
      <c r="D5" s="2"/>
      <c r="E5" s="2" t="s">
        <v>16</v>
      </c>
      <c r="F5" s="6">
        <v>31104</v>
      </c>
      <c r="G5" s="7"/>
      <c r="H5" s="6">
        <v>20890</v>
      </c>
      <c r="I5" s="7"/>
      <c r="J5" s="6">
        <v>6770</v>
      </c>
      <c r="K5" s="7"/>
      <c r="L5" s="6">
        <v>32484</v>
      </c>
      <c r="M5" s="7"/>
      <c r="N5" s="6">
        <f t="shared" si="0"/>
        <v>91248</v>
      </c>
    </row>
    <row r="6" spans="1:14" x14ac:dyDescent="0.25">
      <c r="A6" s="2"/>
      <c r="B6" s="2"/>
      <c r="C6" s="2"/>
      <c r="D6" s="2"/>
      <c r="E6" s="2" t="s">
        <v>17</v>
      </c>
      <c r="F6" s="6">
        <v>3750</v>
      </c>
      <c r="G6" s="7"/>
      <c r="H6" s="6">
        <v>500</v>
      </c>
      <c r="I6" s="7"/>
      <c r="J6" s="6">
        <v>0</v>
      </c>
      <c r="K6" s="7"/>
      <c r="L6" s="6">
        <v>7205</v>
      </c>
      <c r="M6" s="7"/>
      <c r="N6" s="6">
        <f t="shared" si="0"/>
        <v>11455</v>
      </c>
    </row>
    <row r="7" spans="1:14" x14ac:dyDescent="0.25">
      <c r="A7" s="2"/>
      <c r="B7" s="2"/>
      <c r="C7" s="2"/>
      <c r="D7" s="2"/>
      <c r="E7" s="2" t="s">
        <v>18</v>
      </c>
      <c r="F7" s="6">
        <v>4133</v>
      </c>
      <c r="G7" s="7"/>
      <c r="H7" s="6">
        <v>966</v>
      </c>
      <c r="I7" s="7"/>
      <c r="J7" s="6">
        <v>0</v>
      </c>
      <c r="K7" s="7"/>
      <c r="L7" s="6">
        <v>1452</v>
      </c>
      <c r="M7" s="7"/>
      <c r="N7" s="6">
        <f t="shared" si="0"/>
        <v>6551</v>
      </c>
    </row>
    <row r="8" spans="1:14" ht="16.5" thickBot="1" x14ac:dyDescent="0.3">
      <c r="A8" s="2"/>
      <c r="B8" s="2"/>
      <c r="C8" s="2"/>
      <c r="D8" s="2"/>
      <c r="E8" s="2" t="s">
        <v>20</v>
      </c>
      <c r="F8" s="6">
        <v>700</v>
      </c>
      <c r="G8" s="7"/>
      <c r="H8" s="6">
        <v>0</v>
      </c>
      <c r="I8" s="7"/>
      <c r="J8" s="6">
        <v>0</v>
      </c>
      <c r="K8" s="7"/>
      <c r="L8" s="6">
        <v>53</v>
      </c>
      <c r="M8" s="7"/>
      <c r="N8" s="6">
        <f t="shared" si="0"/>
        <v>753</v>
      </c>
    </row>
    <row r="9" spans="1:14" x14ac:dyDescent="0.25">
      <c r="A9" s="2"/>
      <c r="B9" s="2"/>
      <c r="C9" s="2"/>
      <c r="D9" s="2" t="s">
        <v>21</v>
      </c>
      <c r="E9" s="2"/>
      <c r="F9" s="13">
        <f>ROUND(SUM(F3:F8),5)</f>
        <v>39687</v>
      </c>
      <c r="G9" s="7"/>
      <c r="H9" s="13">
        <f>ROUND(SUM(H3:H8),5)</f>
        <v>22356</v>
      </c>
      <c r="I9" s="7"/>
      <c r="J9" s="13">
        <f>ROUND(SUM(J3:J8),5)</f>
        <v>6770</v>
      </c>
      <c r="K9" s="7"/>
      <c r="L9" s="13">
        <f>ROUND(SUM(L3:L8),5)</f>
        <v>105694</v>
      </c>
      <c r="M9" s="7"/>
      <c r="N9" s="13">
        <f t="shared" si="0"/>
        <v>174507</v>
      </c>
    </row>
    <row r="10" spans="1:14" x14ac:dyDescent="0.25">
      <c r="A10" s="2"/>
      <c r="B10" s="2"/>
      <c r="C10" s="2" t="s">
        <v>83</v>
      </c>
      <c r="D10" s="2"/>
      <c r="E10" s="2"/>
      <c r="F10" s="6">
        <v>26941</v>
      </c>
      <c r="G10" s="7"/>
      <c r="H10" s="6">
        <v>14995</v>
      </c>
      <c r="I10" s="7"/>
      <c r="J10" s="6">
        <v>8999</v>
      </c>
      <c r="K10" s="7"/>
      <c r="L10" s="6">
        <v>110320</v>
      </c>
      <c r="M10" s="6"/>
      <c r="N10" s="6">
        <v>161255</v>
      </c>
    </row>
    <row r="11" spans="1:14" ht="16.5" thickBot="1" x14ac:dyDescent="0.3">
      <c r="A11" s="2"/>
      <c r="B11" s="2"/>
      <c r="C11" s="2" t="s">
        <v>84</v>
      </c>
      <c r="D11" s="2"/>
      <c r="E11" s="2"/>
      <c r="F11" s="23">
        <f>F9-F10</f>
        <v>12746</v>
      </c>
      <c r="G11" s="24"/>
      <c r="H11" s="23">
        <f>H9-H10</f>
        <v>7361</v>
      </c>
      <c r="I11" s="24"/>
      <c r="J11" s="23">
        <f>J9-J10</f>
        <v>-2229</v>
      </c>
      <c r="K11" s="24"/>
      <c r="L11" s="23">
        <f>L9-L10</f>
        <v>-4626</v>
      </c>
      <c r="M11" s="24"/>
      <c r="N11" s="23">
        <f>N9-N10</f>
        <v>13252</v>
      </c>
    </row>
    <row r="12" spans="1:14" s="17" customFormat="1" x14ac:dyDescent="0.25">
      <c r="A12" s="2"/>
      <c r="B12" s="2"/>
      <c r="C12" s="2"/>
      <c r="D12" s="2"/>
      <c r="E12" s="2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25">
      <c r="A13"/>
      <c r="B13"/>
      <c r="C13" s="17" t="s">
        <v>85</v>
      </c>
      <c r="D13"/>
      <c r="E13"/>
      <c r="F13" s="26">
        <f>F9/N9</f>
        <v>0.22742354174904159</v>
      </c>
      <c r="G13" s="26"/>
      <c r="H13" s="26">
        <f>H9/N9</f>
        <v>0.12810947411851673</v>
      </c>
      <c r="I13" s="26"/>
      <c r="J13" s="26">
        <f>J9/N9</f>
        <v>3.8795005357951259E-2</v>
      </c>
      <c r="K13" s="26"/>
      <c r="L13" s="26">
        <f>L9/N9</f>
        <v>0.60567197877449042</v>
      </c>
      <c r="M13" s="26"/>
      <c r="N13" s="27"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1:47 PM
&amp;"Arial,Bold"&amp;12 10/15/22
&amp;"Arial,Bold"&amp;12 Accrual Basis&amp;C&amp;"Arial,Bold"&amp;12 Wild Oak Saddle Club
&amp;"Arial,Bold"&amp;14 Profit &amp;&amp; Loss by Class
&amp;"Arial,Bold"&amp;10 August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77FE-77BF-4851-B64B-35CBF210D086}">
  <sheetPr codeName="Sheet2"/>
  <dimension ref="A1:K22"/>
  <sheetViews>
    <sheetView tabSelected="1" workbookViewId="0">
      <selection activeCell="BX32" sqref="BX32"/>
    </sheetView>
  </sheetViews>
  <sheetFormatPr defaultRowHeight="15.75" x14ac:dyDescent="0.25"/>
  <cols>
    <col min="1" max="3" width="3" style="17" customWidth="1"/>
    <col min="4" max="4" width="27.85546875" style="17" customWidth="1"/>
    <col min="5" max="5" width="12.5703125" bestFit="1" customWidth="1"/>
    <col min="6" max="6" width="2.28515625" customWidth="1"/>
    <col min="7" max="7" width="12.5703125" bestFit="1" customWidth="1"/>
    <col min="8" max="8" width="2.28515625" customWidth="1"/>
    <col min="9" max="9" width="11.7109375" bestFit="1" customWidth="1"/>
    <col min="10" max="10" width="2.28515625" customWidth="1"/>
    <col min="11" max="11" width="12.7109375" bestFit="1" customWidth="1"/>
  </cols>
  <sheetData>
    <row r="1" spans="1:11" ht="16.5" thickBot="1" x14ac:dyDescent="0.3">
      <c r="A1" s="2"/>
      <c r="B1" s="2"/>
      <c r="C1" s="2"/>
      <c r="D1" s="2"/>
      <c r="E1" s="4"/>
      <c r="F1" s="3"/>
      <c r="G1" s="4"/>
      <c r="H1" s="3"/>
      <c r="I1" s="4"/>
      <c r="J1" s="3"/>
      <c r="K1" s="4"/>
    </row>
    <row r="2" spans="1:11" s="21" customFormat="1" ht="17.25" thickTop="1" thickBot="1" x14ac:dyDescent="0.3">
      <c r="A2" s="18"/>
      <c r="B2" s="18"/>
      <c r="C2" s="18"/>
      <c r="D2" s="18"/>
      <c r="E2" s="19" t="s">
        <v>78</v>
      </c>
      <c r="F2" s="20"/>
      <c r="G2" s="19" t="s">
        <v>77</v>
      </c>
      <c r="H2" s="20"/>
      <c r="I2" s="19" t="s">
        <v>76</v>
      </c>
      <c r="J2" s="20"/>
      <c r="K2" s="19" t="s">
        <v>75</v>
      </c>
    </row>
    <row r="3" spans="1:11" ht="16.5" thickTop="1" x14ac:dyDescent="0.25">
      <c r="A3" s="2" t="s">
        <v>74</v>
      </c>
      <c r="B3" s="2"/>
      <c r="C3" s="2"/>
      <c r="D3" s="2"/>
      <c r="E3" s="6"/>
      <c r="F3" s="7"/>
      <c r="G3" s="6"/>
      <c r="H3" s="7"/>
      <c r="I3" s="6"/>
      <c r="J3" s="7"/>
      <c r="K3" s="8"/>
    </row>
    <row r="4" spans="1:11" x14ac:dyDescent="0.25">
      <c r="A4" s="2"/>
      <c r="B4" s="2" t="s">
        <v>73</v>
      </c>
      <c r="C4" s="2"/>
      <c r="D4" s="2"/>
      <c r="E4" s="6"/>
      <c r="F4" s="7"/>
      <c r="G4" s="6"/>
      <c r="H4" s="7"/>
      <c r="I4" s="6"/>
      <c r="J4" s="7"/>
      <c r="K4" s="8"/>
    </row>
    <row r="5" spans="1:11" x14ac:dyDescent="0.25">
      <c r="A5" s="2"/>
      <c r="B5" s="2"/>
      <c r="C5" s="2" t="s">
        <v>72</v>
      </c>
      <c r="D5" s="2"/>
      <c r="E5" s="6">
        <v>368908</v>
      </c>
      <c r="F5" s="7"/>
      <c r="G5" s="6">
        <v>565410</v>
      </c>
      <c r="H5" s="7"/>
      <c r="I5" s="6">
        <f>ROUND((E5-G5),5)</f>
        <v>-196502</v>
      </c>
      <c r="J5" s="7"/>
      <c r="K5" s="8">
        <f>ROUND(IF(E5=0, IF(G5=0, 0, SIGN(-G5)), IF(G5=0, SIGN(E5), (E5-G5)/ABS(G5))),5)</f>
        <v>-0.34754000000000002</v>
      </c>
    </row>
    <row r="6" spans="1:11" x14ac:dyDescent="0.25">
      <c r="A6" s="2"/>
      <c r="B6" s="2"/>
      <c r="C6" s="2" t="s">
        <v>71</v>
      </c>
      <c r="D6" s="2"/>
      <c r="E6" s="6">
        <v>270634</v>
      </c>
      <c r="F6" s="7"/>
      <c r="G6" s="6">
        <v>222133</v>
      </c>
      <c r="H6" s="7"/>
      <c r="I6" s="6">
        <f>ROUND((E6-G6),5)</f>
        <v>48501</v>
      </c>
      <c r="J6" s="7"/>
      <c r="K6" s="8">
        <f>ROUND(IF(E6=0, IF(G6=0, 0, SIGN(-G6)), IF(G6=0, SIGN(E6), (E6-G6)/ABS(G6))),5)</f>
        <v>0.21834000000000001</v>
      </c>
    </row>
    <row r="7" spans="1:11" ht="16.5" thickBot="1" x14ac:dyDescent="0.3">
      <c r="A7" s="2"/>
      <c r="B7" s="2"/>
      <c r="C7" s="2" t="s">
        <v>70</v>
      </c>
      <c r="D7" s="2"/>
      <c r="E7" s="11">
        <v>62838</v>
      </c>
      <c r="F7" s="7"/>
      <c r="G7" s="11">
        <v>45961</v>
      </c>
      <c r="H7" s="7"/>
      <c r="I7" s="11">
        <f>ROUND((E7-G7),5)</f>
        <v>16877</v>
      </c>
      <c r="J7" s="7"/>
      <c r="K7" s="12">
        <f>ROUND(IF(E7=0, IF(G7=0, 0, SIGN(-G7)), IF(G7=0, SIGN(E7), (E7-G7)/ABS(G7))),5)</f>
        <v>0.36720000000000003</v>
      </c>
    </row>
    <row r="8" spans="1:11" x14ac:dyDescent="0.25">
      <c r="A8" s="2"/>
      <c r="B8" s="2" t="s">
        <v>69</v>
      </c>
      <c r="C8" s="2"/>
      <c r="D8" s="2"/>
      <c r="E8" s="6">
        <f>ROUND(SUM(E4:E7),5)</f>
        <v>702380</v>
      </c>
      <c r="F8" s="7"/>
      <c r="G8" s="6">
        <f>ROUND(SUM(G4:G7),5)</f>
        <v>833504</v>
      </c>
      <c r="H8" s="7"/>
      <c r="I8" s="6">
        <f>ROUND((E8-G8),5)</f>
        <v>-131124</v>
      </c>
      <c r="J8" s="7"/>
      <c r="K8" s="8">
        <f>ROUND(IF(E8=0, IF(G8=0, 0, SIGN(-G8)), IF(G8=0, SIGN(E8), (E8-G8)/ABS(G8))),5)</f>
        <v>-0.15731999999999999</v>
      </c>
    </row>
    <row r="9" spans="1:11" x14ac:dyDescent="0.25">
      <c r="A9" s="2"/>
      <c r="B9" s="2" t="s">
        <v>68</v>
      </c>
      <c r="C9" s="2"/>
      <c r="D9" s="2"/>
      <c r="E9" s="6"/>
      <c r="F9" s="7"/>
      <c r="G9" s="6"/>
      <c r="H9" s="7"/>
      <c r="I9" s="6"/>
      <c r="J9" s="7"/>
      <c r="K9" s="8"/>
    </row>
    <row r="10" spans="1:11" ht="16.5" thickBot="1" x14ac:dyDescent="0.3">
      <c r="A10" s="2"/>
      <c r="B10" s="2"/>
      <c r="C10" s="2" t="s">
        <v>67</v>
      </c>
      <c r="D10" s="2"/>
      <c r="E10" s="6">
        <v>1032021</v>
      </c>
      <c r="F10" s="7"/>
      <c r="G10" s="6">
        <v>668901</v>
      </c>
      <c r="H10" s="7"/>
      <c r="I10" s="6">
        <f>ROUND((E10-G10),5)</f>
        <v>363120</v>
      </c>
      <c r="J10" s="7"/>
      <c r="K10" s="8">
        <f>ROUND(IF(E10=0, IF(G10=0, 0, SIGN(-G10)), IF(G10=0, SIGN(E10), (E10-G10)/ABS(G10))),5)</f>
        <v>0.54286000000000001</v>
      </c>
    </row>
    <row r="11" spans="1:11" ht="16.5" thickBot="1" x14ac:dyDescent="0.3">
      <c r="A11" s="2"/>
      <c r="B11" s="2" t="s">
        <v>66</v>
      </c>
      <c r="C11" s="2"/>
      <c r="D11" s="2"/>
      <c r="E11" s="13">
        <f>ROUND(SUM(E9:E10),5)</f>
        <v>1032021</v>
      </c>
      <c r="F11" s="7"/>
      <c r="G11" s="13">
        <f>ROUND(SUM(G9:G10),5)</f>
        <v>668901</v>
      </c>
      <c r="H11" s="7"/>
      <c r="I11" s="13">
        <f>ROUND((E11-G11),5)</f>
        <v>363120</v>
      </c>
      <c r="J11" s="7"/>
      <c r="K11" s="14">
        <f>ROUND(IF(E11=0, IF(G11=0, 0, SIGN(-G11)), IF(G11=0, SIGN(E11), (E11-G11)/ABS(G11))),5)</f>
        <v>0.54286000000000001</v>
      </c>
    </row>
    <row r="12" spans="1:11" s="17" customFormat="1" ht="16.5" thickBot="1" x14ac:dyDescent="0.3">
      <c r="A12" s="2" t="s">
        <v>65</v>
      </c>
      <c r="B12" s="2"/>
      <c r="C12" s="2"/>
      <c r="D12" s="2"/>
      <c r="E12" s="15">
        <f>ROUND(E3+E8+E11,5)</f>
        <v>1734401</v>
      </c>
      <c r="F12" s="2"/>
      <c r="G12" s="15">
        <f>ROUND(G3+G8+G11,5)</f>
        <v>1502405</v>
      </c>
      <c r="H12" s="2"/>
      <c r="I12" s="15">
        <f>ROUND((E12-G12),5)</f>
        <v>231996</v>
      </c>
      <c r="J12" s="2"/>
      <c r="K12" s="16">
        <f>ROUND(IF(E12=0, IF(G12=0, 0, SIGN(-G12)), IF(G12=0, SIGN(E12), (E12-G12)/ABS(G12))),5)</f>
        <v>0.15442</v>
      </c>
    </row>
    <row r="13" spans="1:11" ht="16.5" thickTop="1" x14ac:dyDescent="0.25">
      <c r="A13" s="2" t="s">
        <v>64</v>
      </c>
      <c r="B13" s="2"/>
      <c r="C13" s="2"/>
      <c r="D13" s="2"/>
      <c r="E13" s="6"/>
      <c r="F13" s="7"/>
      <c r="G13" s="6"/>
      <c r="H13" s="7"/>
      <c r="I13" s="6"/>
      <c r="J13" s="7"/>
      <c r="K13" s="8"/>
    </row>
    <row r="14" spans="1:11" x14ac:dyDescent="0.25">
      <c r="A14" s="2"/>
      <c r="B14" s="2" t="s">
        <v>63</v>
      </c>
      <c r="C14" s="2"/>
      <c r="D14" s="2"/>
      <c r="E14" s="6"/>
      <c r="F14" s="7"/>
      <c r="G14" s="6"/>
      <c r="H14" s="7"/>
      <c r="I14" s="6"/>
      <c r="J14" s="7"/>
      <c r="K14" s="8"/>
    </row>
    <row r="15" spans="1:11" x14ac:dyDescent="0.25">
      <c r="A15" s="2"/>
      <c r="B15" s="2"/>
      <c r="C15" s="2" t="s">
        <v>62</v>
      </c>
      <c r="D15" s="2"/>
      <c r="E15" s="6"/>
      <c r="F15" s="7"/>
      <c r="G15" s="6"/>
      <c r="H15" s="7"/>
      <c r="I15" s="6"/>
      <c r="J15" s="7"/>
      <c r="K15" s="8"/>
    </row>
    <row r="16" spans="1:11" x14ac:dyDescent="0.25">
      <c r="A16" s="2"/>
      <c r="B16" s="2"/>
      <c r="C16" s="2"/>
      <c r="D16" s="2" t="s">
        <v>61</v>
      </c>
      <c r="E16" s="6">
        <v>8135</v>
      </c>
      <c r="F16" s="7"/>
      <c r="G16" s="6">
        <v>16841</v>
      </c>
      <c r="H16" s="7"/>
      <c r="I16" s="6">
        <f t="shared" ref="I16:I21" si="0">ROUND((E16-G16),5)</f>
        <v>-8706</v>
      </c>
      <c r="J16" s="7"/>
      <c r="K16" s="8">
        <f t="shared" ref="K16:K21" si="1">ROUND(IF(E16=0, IF(G16=0, 0, SIGN(-G16)), IF(G16=0, SIGN(E16), (E16-G16)/ABS(G16))),5)</f>
        <v>-0.51695000000000002</v>
      </c>
    </row>
    <row r="17" spans="1:11" ht="16.5" thickBot="1" x14ac:dyDescent="0.3">
      <c r="A17" s="2"/>
      <c r="B17" s="2"/>
      <c r="C17" s="2"/>
      <c r="D17" s="2" t="s">
        <v>60</v>
      </c>
      <c r="E17" s="6">
        <v>30237</v>
      </c>
      <c r="F17" s="7"/>
      <c r="G17" s="6">
        <v>20115</v>
      </c>
      <c r="H17" s="7"/>
      <c r="I17" s="6">
        <f t="shared" si="0"/>
        <v>10122</v>
      </c>
      <c r="J17" s="7"/>
      <c r="K17" s="8">
        <f t="shared" si="1"/>
        <v>0.50321000000000005</v>
      </c>
    </row>
    <row r="18" spans="1:11" ht="16.5" thickBot="1" x14ac:dyDescent="0.3">
      <c r="A18" s="2"/>
      <c r="B18" s="2"/>
      <c r="C18" s="2" t="s">
        <v>59</v>
      </c>
      <c r="D18" s="2"/>
      <c r="E18" s="9">
        <f>ROUND(SUM(E15:E17),5)</f>
        <v>38372</v>
      </c>
      <c r="F18" s="7"/>
      <c r="G18" s="9">
        <f>ROUND(SUM(G15:G17),5)</f>
        <v>36956</v>
      </c>
      <c r="H18" s="7"/>
      <c r="I18" s="9">
        <f t="shared" si="0"/>
        <v>1416</v>
      </c>
      <c r="J18" s="7"/>
      <c r="K18" s="10">
        <f t="shared" si="1"/>
        <v>3.832E-2</v>
      </c>
    </row>
    <row r="19" spans="1:11" x14ac:dyDescent="0.25">
      <c r="A19" s="2"/>
      <c r="B19" s="2" t="s">
        <v>58</v>
      </c>
      <c r="C19" s="2"/>
      <c r="D19" s="2"/>
      <c r="E19" s="6">
        <f>ROUND(E14+E18,5)</f>
        <v>38372</v>
      </c>
      <c r="F19" s="7"/>
      <c r="G19" s="6">
        <f>ROUND(G14+G18,5)</f>
        <v>36956</v>
      </c>
      <c r="H19" s="7"/>
      <c r="I19" s="6">
        <f t="shared" si="0"/>
        <v>1416</v>
      </c>
      <c r="J19" s="7"/>
      <c r="K19" s="8">
        <f t="shared" si="1"/>
        <v>3.832E-2</v>
      </c>
    </row>
    <row r="20" spans="1:11" ht="16.5" thickBot="1" x14ac:dyDescent="0.3">
      <c r="A20" s="2"/>
      <c r="B20" s="2" t="s">
        <v>57</v>
      </c>
      <c r="C20" s="2"/>
      <c r="D20" s="2"/>
      <c r="E20" s="6">
        <v>1696030</v>
      </c>
      <c r="F20" s="7"/>
      <c r="G20" s="6">
        <v>1465449</v>
      </c>
      <c r="H20" s="7"/>
      <c r="I20" s="6">
        <f t="shared" si="0"/>
        <v>230581</v>
      </c>
      <c r="J20" s="7"/>
      <c r="K20" s="8">
        <f t="shared" si="1"/>
        <v>0.15734000000000001</v>
      </c>
    </row>
    <row r="21" spans="1:11" s="17" customFormat="1" ht="16.5" thickBot="1" x14ac:dyDescent="0.3">
      <c r="A21" s="2" t="s">
        <v>56</v>
      </c>
      <c r="B21" s="2"/>
      <c r="C21" s="2"/>
      <c r="D21" s="2"/>
      <c r="E21" s="15">
        <f>ROUND(E13+SUM(E19:E20),5)</f>
        <v>1734402</v>
      </c>
      <c r="F21" s="2"/>
      <c r="G21" s="15">
        <f>ROUND(G13+SUM(G19:G20),5)</f>
        <v>1502405</v>
      </c>
      <c r="H21" s="2"/>
      <c r="I21" s="15">
        <f t="shared" si="0"/>
        <v>231997</v>
      </c>
      <c r="J21" s="2"/>
      <c r="K21" s="16">
        <f t="shared" si="1"/>
        <v>0.15442</v>
      </c>
    </row>
    <row r="22" spans="1:11" ht="16.5" thickTop="1" x14ac:dyDescent="0.25"/>
  </sheetData>
  <pageMargins left="0.7" right="0.7" top="0.75" bottom="0.75" header="0.1" footer="0.3"/>
  <pageSetup orientation="landscape" horizontalDpi="300" verticalDpi="300" r:id="rId1"/>
  <headerFooter>
    <oddHeader>&amp;L&amp;"Arial,Bold"&amp;12 1:42 PM
&amp;"Arial,Bold"&amp;12 10/15/22
&amp;"Arial,Bold"&amp;12 Accrual Basis&amp;C&amp;"Arial,Bold"&amp;12 Wild Oak Saddle Club
&amp;"Arial,Bold"&amp;14 Balance Sheet Prev Year Comparison
&amp;"Arial,Bold"&amp;10 As of August 31,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 to Budget</vt:lpstr>
      <vt:lpstr>YTD Profit by Type</vt:lpstr>
      <vt:lpstr>Aug Profit by Type</vt:lpstr>
      <vt:lpstr>Balance Sheet</vt:lpstr>
      <vt:lpstr>'Aug Profit by Type'!Print_Titles</vt:lpstr>
      <vt:lpstr>'Balance Sheet'!Print_Titles</vt:lpstr>
      <vt:lpstr>'P&amp;L to Budget'!Print_Titles</vt:lpstr>
      <vt:lpstr>'YTD Profit by Type'!Print_Titles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2022-10-16T20:29:41Z</cp:lastPrinted>
  <dcterms:created xsi:type="dcterms:W3CDTF">2022-10-15T20:38:39Z</dcterms:created>
  <dcterms:modified xsi:type="dcterms:W3CDTF">2022-10-16T20:29:49Z</dcterms:modified>
</cp:coreProperties>
</file>