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0D65D2BE-98D6-406D-8760-CA95A6B9744C}" xr6:coauthVersionLast="47" xr6:coauthVersionMax="47" xr10:uidLastSave="{00000000-0000-0000-0000-000000000000}"/>
  <bookViews>
    <workbookView xWindow="-120" yWindow="-120" windowWidth="29040" windowHeight="15840" xr2:uid="{B33D093D-9721-405B-A079-828C059AE011}"/>
  </bookViews>
  <sheets>
    <sheet name="P&amp;L Act to Bud" sheetId="1" r:id="rId1"/>
    <sheet name="May Rev by Type" sheetId="4" r:id="rId2"/>
    <sheet name="Rev by Type- YTD" sheetId="3" r:id="rId3"/>
    <sheet name="Balance Sheet" sheetId="2" r:id="rId4"/>
  </sheets>
  <definedNames>
    <definedName name="_xlnm.Print_Titles" localSheetId="3">'Balance Sheet'!$A:$D,'Balance Sheet'!$1:$2</definedName>
    <definedName name="_xlnm.Print_Titles" localSheetId="1">'May Rev by Type'!$A:$E,'May Rev by Type'!$1:$1</definedName>
    <definedName name="_xlnm.Print_Titles" localSheetId="0">'P&amp;L Act to Bud'!$A:$E,'P&amp;L Act to Bud'!$1:$2</definedName>
    <definedName name="_xlnm.Print_Titles" localSheetId="2">'Rev by Type- YTD'!$A:$E,'Rev by Type- YTD'!$1:$1</definedName>
    <definedName name="QB_COLUMN_10210" localSheetId="1" hidden="1">'May Rev by Type'!$F$1</definedName>
    <definedName name="QB_COLUMN_10210" localSheetId="2" hidden="1">'Rev by Type- YTD'!$F$1</definedName>
    <definedName name="QB_COLUMN_11210" localSheetId="1" hidden="1">'May Rev by Type'!$H$1</definedName>
    <definedName name="QB_COLUMN_11210" localSheetId="2" hidden="1">'Rev by Type- YTD'!$H$1</definedName>
    <definedName name="QB_COLUMN_290" localSheetId="0" hidden="1">'P&amp;L Act to Bud'!$Z$1</definedName>
    <definedName name="QB_COLUMN_42301" localSheetId="1" hidden="1">'May Rev by Type'!$N$1</definedName>
    <definedName name="QB_COLUMN_42301" localSheetId="2" hidden="1">'Rev by Type- YTD'!$N$1</definedName>
    <definedName name="QB_COLUMN_59200" localSheetId="3" hidden="1">'Balance Sheet'!$E$2</definedName>
    <definedName name="QB_COLUMN_59201" localSheetId="0" hidden="1">'P&amp;L Act to Bud'!$F$2</definedName>
    <definedName name="QB_COLUMN_59202" localSheetId="0" hidden="1">'P&amp;L Act to Bud'!$N$2</definedName>
    <definedName name="QB_COLUMN_59203" localSheetId="0" hidden="1">'P&amp;L Act to Bud'!$V$2</definedName>
    <definedName name="QB_COLUMN_59204" localSheetId="0" hidden="1">'P&amp;L Act to Bud'!$AD$2</definedName>
    <definedName name="QB_COLUMN_59205" localSheetId="0" hidden="1">'P&amp;L Act to Bud'!$AL$2</definedName>
    <definedName name="QB_COLUMN_59300" localSheetId="0" hidden="1">'P&amp;L Act to Bud'!$AT$2</definedName>
    <definedName name="QB_COLUMN_61210" localSheetId="3" hidden="1">'Balance Sheet'!$G$2</definedName>
    <definedName name="QB_COLUMN_6210" localSheetId="1" hidden="1">'May Rev by Type'!$L$1</definedName>
    <definedName name="QB_COLUMN_6210" localSheetId="2" hidden="1">'Rev by Type- YTD'!$L$1</definedName>
    <definedName name="QB_COLUMN_63620" localSheetId="3" hidden="1">'Balance Sheet'!$I$2</definedName>
    <definedName name="QB_COLUMN_63620" localSheetId="0" hidden="1">'P&amp;L Act to Bud'!$AX$2</definedName>
    <definedName name="QB_COLUMN_63621" localSheetId="0" hidden="1">'P&amp;L Act to Bud'!$J$2</definedName>
    <definedName name="QB_COLUMN_63622" localSheetId="0" hidden="1">'P&amp;L Act to Bud'!$R$2</definedName>
    <definedName name="QB_COLUMN_63623" localSheetId="0" hidden="1">'P&amp;L Act to Bud'!$Z$2</definedName>
    <definedName name="QB_COLUMN_63624" localSheetId="0" hidden="1">'P&amp;L Act to Bud'!$AH$2</definedName>
    <definedName name="QB_COLUMN_63625" localSheetId="0" hidden="1">'P&amp;L Act to Bud'!$AP$2</definedName>
    <definedName name="QB_COLUMN_64430" localSheetId="0" hidden="1">'P&amp;L Act to Bud'!$AZ$2</definedName>
    <definedName name="QB_COLUMN_64431" localSheetId="0" hidden="1">'P&amp;L Act to Bud'!$L$2</definedName>
    <definedName name="QB_COLUMN_64432" localSheetId="0" hidden="1">'P&amp;L Act to Bud'!$T$2</definedName>
    <definedName name="QB_COLUMN_64433" localSheetId="0" hidden="1">'P&amp;L Act to Bud'!$AB$2</definedName>
    <definedName name="QB_COLUMN_64434" localSheetId="0" hidden="1">'P&amp;L Act to Bud'!$AJ$2</definedName>
    <definedName name="QB_COLUMN_64435" localSheetId="0" hidden="1">'P&amp;L Act to Bud'!$AR$2</definedName>
    <definedName name="QB_COLUMN_64830" localSheetId="3" hidden="1">'Balance Sheet'!$K$2</definedName>
    <definedName name="QB_COLUMN_7210" localSheetId="1" hidden="1">'May Rev by Type'!$J$1</definedName>
    <definedName name="QB_COLUMN_7210" localSheetId="2" hidden="1">'Rev by Type- YTD'!$J$1</definedName>
    <definedName name="QB_COLUMN_76211" localSheetId="0" hidden="1">'P&amp;L Act to Bud'!$H$2</definedName>
    <definedName name="QB_COLUMN_76212" localSheetId="0" hidden="1">'P&amp;L Act to Bud'!$P$2</definedName>
    <definedName name="QB_COLUMN_76213" localSheetId="0" hidden="1">'P&amp;L Act to Bud'!$X$2</definedName>
    <definedName name="QB_COLUMN_76214" localSheetId="0" hidden="1">'P&amp;L Act to Bud'!$AF$2</definedName>
    <definedName name="QB_COLUMN_76215" localSheetId="0" hidden="1">'P&amp;L Act to Bud'!$AN$2</definedName>
    <definedName name="QB_COLUMN_76310" localSheetId="0" hidden="1">'P&amp;L Act to Bud'!$AV$2</definedName>
    <definedName name="QB_DATA_0" localSheetId="3" hidden="1">'Balance Sheet'!$5:$5,'Balance Sheet'!$6:$6,'Balance Sheet'!$7:$7,'Balance Sheet'!$9:$9,'Balance Sheet'!$14:$14,'Balance Sheet'!$15:$15,'Balance Sheet'!$18:$18</definedName>
    <definedName name="QB_DATA_0" localSheetId="1" hidden="1">'May Rev by Type'!$4:$4,'May Rev by Type'!$5:$5,'May Rev by Type'!$6:$6,'May Rev by Type'!$7:$7,'May Rev by Type'!$8:$8,'May Rev by Type'!$9:$9</definedName>
    <definedName name="QB_DATA_0" localSheetId="0" hidden="1">'P&amp;L Act to Bud'!$5:$5,'P&amp;L Act to Bud'!$6:$6,'P&amp;L Act to Bud'!$7:$7,'P&amp;L Act to Bud'!$8:$8,'P&amp;L Act to Bud'!$9:$9,'P&amp;L Act to Bud'!$10:$10,'P&amp;L Act to Bud'!$14:$14,'P&amp;L Act to Bud'!$15:$15,'P&amp;L Act to Bud'!$16:$16,'P&amp;L Act to Bud'!$17:$17,'P&amp;L Act to Bud'!$18:$18,'P&amp;L Act to Bud'!$19:$19,'P&amp;L Act to Bud'!$20:$20,'P&amp;L Act to Bud'!$21:$21,'P&amp;L Act to Bud'!$22:$22,'P&amp;L Act to Bud'!$23:$23</definedName>
    <definedName name="QB_DATA_0" localSheetId="2" hidden="1">'Rev by Type- YTD'!$4:$4,'Rev by Type- YTD'!$5:$5,'Rev by Type- YTD'!$6:$6,'Rev by Type- YTD'!$7:$7,'Rev by Type- YTD'!$8:$8,'Rev by Type- YTD'!$9:$9</definedName>
    <definedName name="QB_DATA_1" localSheetId="0" hidden="1">'P&amp;L Act to Bud'!$24:$24,'P&amp;L Act to Bud'!$25:$25,'P&amp;L Act to Bud'!$26:$26,'P&amp;L Act to Bud'!$27:$27,'P&amp;L Act to Bud'!$28:$28,'P&amp;L Act to Bud'!$29:$29,'P&amp;L Act to Bud'!$30:$30,'P&amp;L Act to Bud'!$31:$31,'P&amp;L Act to Bud'!$32:$32,'P&amp;L Act to Bud'!$33:$33,'P&amp;L Act to Bud'!$34:$34,'P&amp;L Act to Bud'!$35:$35,'P&amp;L Act to Bud'!$36:$36,'P&amp;L Act to Bud'!$40:$40,'P&amp;L Act to Bud'!$41:$41,'P&amp;L Act to Bud'!$42:$42</definedName>
    <definedName name="QB_DATA_2" localSheetId="0" hidden="1">'P&amp;L Act to Bud'!#REF!</definedName>
    <definedName name="QB_FORMULA_0" localSheetId="3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1" hidden="1">'May Rev by Type'!$N$4,'May Rev by Type'!$N$5,'May Rev by Type'!$N$6,'May Rev by Type'!$N$7,'May Rev by Type'!$N$8,'May Rev by Type'!$N$9,'May Rev by Type'!$F$10,'May Rev by Type'!$H$10,'May Rev by Type'!$J$10,'May Rev by Type'!$L$10,'May Rev by Type'!$N$10,'May Rev by Type'!$F$11,'May Rev by Type'!$H$11,'May Rev by Type'!$J$11,'May Rev by Type'!$L$11,'May Rev by Type'!$N$11</definedName>
    <definedName name="QB_FORMULA_0" localSheetId="0" hidden="1">'P&amp;L Act to Bud'!$J$5,'P&amp;L Act to Bud'!$L$5,'P&amp;L Act to Bud'!$R$5,'P&amp;L Act to Bud'!$T$5,'P&amp;L Act to Bud'!$Z$5,'P&amp;L Act to Bud'!$AB$5,'P&amp;L Act to Bud'!$AH$5,'P&amp;L Act to Bud'!$AJ$5,'P&amp;L Act to Bud'!$AP$5,'P&amp;L Act to Bud'!$AR$5,'P&amp;L Act to Bud'!$AT$5,'P&amp;L Act to Bud'!$AV$5,'P&amp;L Act to Bud'!$AX$5,'P&amp;L Act to Bud'!$AZ$5,'P&amp;L Act to Bud'!$J$6,'P&amp;L Act to Bud'!$L$6</definedName>
    <definedName name="QB_FORMULA_0" localSheetId="2" hidden="1">'Rev by Type- YTD'!$N$4,'Rev by Type- YTD'!$N$5,'Rev by Type- YTD'!$N$6,'Rev by Type- YTD'!$N$7,'Rev by Type- YTD'!$N$8,'Rev by Type- YTD'!$N$9,'Rev by Type- YTD'!$F$10,'Rev by Type- YTD'!$H$10,'Rev by Type- YTD'!$J$10,'Rev by Type- YTD'!$L$10,'Rev by Type- YTD'!$N$10,'Rev by Type- YTD'!$F$11,'Rev by Type- YTD'!$H$11,'Rev by Type- YTD'!$J$11,'Rev by Type- YTD'!$L$11,'Rev by Type- YTD'!$N$11</definedName>
    <definedName name="QB_FORMULA_1" localSheetId="3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1" hidden="1">'May Rev by Type'!$F$12,'May Rev by Type'!$H$12,'May Rev by Type'!$J$12,'May Rev by Type'!$L$12,'May Rev by Type'!$N$12,'May Rev by Type'!$F$13,'May Rev by Type'!$H$13,'May Rev by Type'!$J$13,'May Rev by Type'!$L$13,'May Rev by Type'!$N$13</definedName>
    <definedName name="QB_FORMULA_1" localSheetId="0" hidden="1">'P&amp;L Act to Bud'!$R$6,'P&amp;L Act to Bud'!$T$6,'P&amp;L Act to Bud'!$Z$6,'P&amp;L Act to Bud'!$AB$6,'P&amp;L Act to Bud'!$AH$6,'P&amp;L Act to Bud'!$AJ$6,'P&amp;L Act to Bud'!$AP$6,'P&amp;L Act to Bud'!$AR$6,'P&amp;L Act to Bud'!$AT$6,'P&amp;L Act to Bud'!$AV$6,'P&amp;L Act to Bud'!$AX$6,'P&amp;L Act to Bud'!$AZ$6,'P&amp;L Act to Bud'!$J$7,'P&amp;L Act to Bud'!$L$7,'P&amp;L Act to Bud'!$R$7,'P&amp;L Act to Bud'!$T$7</definedName>
    <definedName name="QB_FORMULA_1" localSheetId="2" hidden="1">'Rev by Type- YTD'!$F$12,'Rev by Type- YTD'!$H$12,'Rev by Type- YTD'!$J$12,'Rev by Type- YTD'!$L$12,'Rev by Type- YTD'!$N$12,'Rev by Type- YTD'!$F$13,'Rev by Type- YTD'!$H$13,'Rev by Type- YTD'!$J$13,'Rev by Type- YTD'!$L$13,'Rev by Type- YTD'!$N$13</definedName>
    <definedName name="QB_FORMULA_10" localSheetId="0" hidden="1">'P&amp;L Act to Bud'!$J$16,'P&amp;L Act to Bud'!$L$16,'P&amp;L Act to Bud'!$R$16,'P&amp;L Act to Bud'!$T$16,'P&amp;L Act to Bud'!$Z$16,'P&amp;L Act to Bud'!$AB$16,'P&amp;L Act to Bud'!$AH$16,'P&amp;L Act to Bud'!$AJ$16,'P&amp;L Act to Bud'!$AP$16,'P&amp;L Act to Bud'!$AR$16,'P&amp;L Act to Bud'!$AT$16,'P&amp;L Act to Bud'!$AV$16,'P&amp;L Act to Bud'!$AX$16,'P&amp;L Act to Bud'!$AZ$16,'P&amp;L Act to Bud'!$J$17,'P&amp;L Act to Bud'!$L$17</definedName>
    <definedName name="QB_FORMULA_11" localSheetId="0" hidden="1">'P&amp;L Act to Bud'!$R$17,'P&amp;L Act to Bud'!$T$17,'P&amp;L Act to Bud'!$Z$17,'P&amp;L Act to Bud'!$AB$17,'P&amp;L Act to Bud'!$AH$17,'P&amp;L Act to Bud'!$AJ$17,'P&amp;L Act to Bud'!$AP$17,'P&amp;L Act to Bud'!$AR$17,'P&amp;L Act to Bud'!$AT$17,'P&amp;L Act to Bud'!$AV$17,'P&amp;L Act to Bud'!$AX$17,'P&amp;L Act to Bud'!$AZ$17,'P&amp;L Act to Bud'!$J$18,'P&amp;L Act to Bud'!$L$18,'P&amp;L Act to Bud'!$R$18,'P&amp;L Act to Bud'!$T$18</definedName>
    <definedName name="QB_FORMULA_12" localSheetId="0" hidden="1">'P&amp;L Act to Bud'!$Z$18,'P&amp;L Act to Bud'!$AB$18,'P&amp;L Act to Bud'!$AH$18,'P&amp;L Act to Bud'!$AJ$18,'P&amp;L Act to Bud'!$AP$18,'P&amp;L Act to Bud'!$AR$18,'P&amp;L Act to Bud'!$AT$18,'P&amp;L Act to Bud'!$AV$18,'P&amp;L Act to Bud'!$AX$18,'P&amp;L Act to Bud'!$AZ$18,'P&amp;L Act to Bud'!$J$19,'P&amp;L Act to Bud'!$L$19,'P&amp;L Act to Bud'!$R$19,'P&amp;L Act to Bud'!$T$19,'P&amp;L Act to Bud'!$Z$19,'P&amp;L Act to Bud'!$AB$19</definedName>
    <definedName name="QB_FORMULA_13" localSheetId="0" hidden="1">'P&amp;L Act to Bud'!$AH$19,'P&amp;L Act to Bud'!$AJ$19,'P&amp;L Act to Bud'!$AP$19,'P&amp;L Act to Bud'!$AR$19,'P&amp;L Act to Bud'!$AT$19,'P&amp;L Act to Bud'!$AV$19,'P&amp;L Act to Bud'!$AX$19,'P&amp;L Act to Bud'!$AZ$19,'P&amp;L Act to Bud'!$J$20,'P&amp;L Act to Bud'!$L$20,'P&amp;L Act to Bud'!$R$20,'P&amp;L Act to Bud'!$T$20,'P&amp;L Act to Bud'!$Z$20,'P&amp;L Act to Bud'!$AB$20,'P&amp;L Act to Bud'!$AH$20,'P&amp;L Act to Bud'!$AJ$20</definedName>
    <definedName name="QB_FORMULA_14" localSheetId="0" hidden="1">'P&amp;L Act to Bud'!$AP$20,'P&amp;L Act to Bud'!$AR$20,'P&amp;L Act to Bud'!$AT$20,'P&amp;L Act to Bud'!$AV$20,'P&amp;L Act to Bud'!$AX$20,'P&amp;L Act to Bud'!$AZ$20,'P&amp;L Act to Bud'!$J$21,'P&amp;L Act to Bud'!$L$21,'P&amp;L Act to Bud'!$R$21,'P&amp;L Act to Bud'!$T$21,'P&amp;L Act to Bud'!$Z$21,'P&amp;L Act to Bud'!$AB$21,'P&amp;L Act to Bud'!$AH$21,'P&amp;L Act to Bud'!$AJ$21,'P&amp;L Act to Bud'!$AP$21,'P&amp;L Act to Bud'!$AR$21</definedName>
    <definedName name="QB_FORMULA_15" localSheetId="0" hidden="1">'P&amp;L Act to Bud'!$AT$21,'P&amp;L Act to Bud'!$AV$21,'P&amp;L Act to Bud'!$AX$21,'P&amp;L Act to Bud'!$AZ$21,'P&amp;L Act to Bud'!$J$22,'P&amp;L Act to Bud'!$L$22,'P&amp;L Act to Bud'!$R$22,'P&amp;L Act to Bud'!$T$22,'P&amp;L Act to Bud'!$Z$22,'P&amp;L Act to Bud'!$AB$22,'P&amp;L Act to Bud'!$AH$22,'P&amp;L Act to Bud'!$AJ$22,'P&amp;L Act to Bud'!$AP$22,'P&amp;L Act to Bud'!$AR$22,'P&amp;L Act to Bud'!$AT$22,'P&amp;L Act to Bud'!$AV$22</definedName>
    <definedName name="QB_FORMULA_16" localSheetId="0" hidden="1">'P&amp;L Act to Bud'!$AX$22,'P&amp;L Act to Bud'!$AZ$22,'P&amp;L Act to Bud'!$J$23,'P&amp;L Act to Bud'!$L$23,'P&amp;L Act to Bud'!$R$23,'P&amp;L Act to Bud'!$T$23,'P&amp;L Act to Bud'!$Z$23,'P&amp;L Act to Bud'!$AB$23,'P&amp;L Act to Bud'!$AH$23,'P&amp;L Act to Bud'!$AJ$23,'P&amp;L Act to Bud'!$AP$23,'P&amp;L Act to Bud'!$AR$23,'P&amp;L Act to Bud'!$AT$23,'P&amp;L Act to Bud'!$AV$23,'P&amp;L Act to Bud'!$AX$23,'P&amp;L Act to Bud'!$AZ$23</definedName>
    <definedName name="QB_FORMULA_17" localSheetId="0" hidden="1">'P&amp;L Act to Bud'!$J$24,'P&amp;L Act to Bud'!$L$24,'P&amp;L Act to Bud'!$R$24,'P&amp;L Act to Bud'!$T$24,'P&amp;L Act to Bud'!$Z$24,'P&amp;L Act to Bud'!$AB$24,'P&amp;L Act to Bud'!$AH$24,'P&amp;L Act to Bud'!$AJ$24,'P&amp;L Act to Bud'!$AP$24,'P&amp;L Act to Bud'!$AR$24,'P&amp;L Act to Bud'!$AT$24,'P&amp;L Act to Bud'!$AV$24,'P&amp;L Act to Bud'!$AX$24,'P&amp;L Act to Bud'!$AZ$24,'P&amp;L Act to Bud'!$J$25,'P&amp;L Act to Bud'!$L$25</definedName>
    <definedName name="QB_FORMULA_18" localSheetId="0" hidden="1">'P&amp;L Act to Bud'!$R$25,'P&amp;L Act to Bud'!$T$25,'P&amp;L Act to Bud'!$Z$25,'P&amp;L Act to Bud'!$AB$25,'P&amp;L Act to Bud'!$AH$25,'P&amp;L Act to Bud'!$AJ$25,'P&amp;L Act to Bud'!$AP$25,'P&amp;L Act to Bud'!$AR$25,'P&amp;L Act to Bud'!$AT$25,'P&amp;L Act to Bud'!$AV$25,'P&amp;L Act to Bud'!$AX$25,'P&amp;L Act to Bud'!$AZ$25,'P&amp;L Act to Bud'!$J$26,'P&amp;L Act to Bud'!$L$26,'P&amp;L Act to Bud'!$R$26,'P&amp;L Act to Bud'!$T$26</definedName>
    <definedName name="QB_FORMULA_19" localSheetId="0" hidden="1">'P&amp;L Act to Bud'!$Z$26,'P&amp;L Act to Bud'!$AB$26,'P&amp;L Act to Bud'!$AH$26,'P&amp;L Act to Bud'!$AJ$26,'P&amp;L Act to Bud'!$AP$26,'P&amp;L Act to Bud'!$AR$26,'P&amp;L Act to Bud'!$AT$26,'P&amp;L Act to Bud'!$AV$26,'P&amp;L Act to Bud'!$AX$26,'P&amp;L Act to Bud'!$AZ$26,'P&amp;L Act to Bud'!$J$27,'P&amp;L Act to Bud'!$L$27,'P&amp;L Act to Bud'!$R$27,'P&amp;L Act to Bud'!$T$27,'P&amp;L Act to Bud'!$Z$27,'P&amp;L Act to Bud'!$AB$27</definedName>
    <definedName name="QB_FORMULA_2" localSheetId="3" hidden="1">'Balance Sheet'!$I$19,'Balance Sheet'!$K$19</definedName>
    <definedName name="QB_FORMULA_2" localSheetId="0" hidden="1">'P&amp;L Act to Bud'!$Z$7,'P&amp;L Act to Bud'!$AB$7,'P&amp;L Act to Bud'!$AH$7,'P&amp;L Act to Bud'!$AJ$7,'P&amp;L Act to Bud'!$AP$7,'P&amp;L Act to Bud'!$AR$7,'P&amp;L Act to Bud'!$AT$7,'P&amp;L Act to Bud'!$AV$7,'P&amp;L Act to Bud'!$AX$7,'P&amp;L Act to Bud'!$AZ$7,'P&amp;L Act to Bud'!$J$8,'P&amp;L Act to Bud'!$L$8,'P&amp;L Act to Bud'!$R$8,'P&amp;L Act to Bud'!$T$8,'P&amp;L Act to Bud'!$Z$8,'P&amp;L Act to Bud'!$AB$8</definedName>
    <definedName name="QB_FORMULA_20" localSheetId="0" hidden="1">'P&amp;L Act to Bud'!$AH$27,'P&amp;L Act to Bud'!$AJ$27,'P&amp;L Act to Bud'!$AP$27,'P&amp;L Act to Bud'!$AR$27,'P&amp;L Act to Bud'!$AT$27,'P&amp;L Act to Bud'!$AV$27,'P&amp;L Act to Bud'!$AX$27,'P&amp;L Act to Bud'!$AZ$27,'P&amp;L Act to Bud'!$J$28,'P&amp;L Act to Bud'!$L$28,'P&amp;L Act to Bud'!$R$28,'P&amp;L Act to Bud'!$T$28,'P&amp;L Act to Bud'!$Z$28,'P&amp;L Act to Bud'!$AB$28,'P&amp;L Act to Bud'!$AH$28,'P&amp;L Act to Bud'!$AJ$28</definedName>
    <definedName name="QB_FORMULA_21" localSheetId="0" hidden="1">'P&amp;L Act to Bud'!$AP$28,'P&amp;L Act to Bud'!$AR$28,'P&amp;L Act to Bud'!$AT$28,'P&amp;L Act to Bud'!$AV$28,'P&amp;L Act to Bud'!$AX$28,'P&amp;L Act to Bud'!$AZ$28,'P&amp;L Act to Bud'!$J$29,'P&amp;L Act to Bud'!$L$29,'P&amp;L Act to Bud'!$R$29,'P&amp;L Act to Bud'!$T$29,'P&amp;L Act to Bud'!$Z$29,'P&amp;L Act to Bud'!$AB$29,'P&amp;L Act to Bud'!$AH$29,'P&amp;L Act to Bud'!$AJ$29,'P&amp;L Act to Bud'!$AP$29,'P&amp;L Act to Bud'!$AR$29</definedName>
    <definedName name="QB_FORMULA_22" localSheetId="0" hidden="1">'P&amp;L Act to Bud'!$AT$29,'P&amp;L Act to Bud'!$AV$29,'P&amp;L Act to Bud'!$AX$29,'P&amp;L Act to Bud'!$AZ$29,'P&amp;L Act to Bud'!$J$30,'P&amp;L Act to Bud'!$L$30,'P&amp;L Act to Bud'!$R$30,'P&amp;L Act to Bud'!$T$30,'P&amp;L Act to Bud'!$Z$30,'P&amp;L Act to Bud'!$AB$30,'P&amp;L Act to Bud'!$AH$30,'P&amp;L Act to Bud'!$AJ$30,'P&amp;L Act to Bud'!$AP$30,'P&amp;L Act to Bud'!$AR$30,'P&amp;L Act to Bud'!$AT$30,'P&amp;L Act to Bud'!$AV$30</definedName>
    <definedName name="QB_FORMULA_23" localSheetId="0" hidden="1">'P&amp;L Act to Bud'!$AX$30,'P&amp;L Act to Bud'!$AZ$30,'P&amp;L Act to Bud'!$J$31,'P&amp;L Act to Bud'!$L$31,'P&amp;L Act to Bud'!$R$31,'P&amp;L Act to Bud'!$T$31,'P&amp;L Act to Bud'!$Z$31,'P&amp;L Act to Bud'!$AB$31,'P&amp;L Act to Bud'!$AH$31,'P&amp;L Act to Bud'!$AJ$31,'P&amp;L Act to Bud'!$AP$31,'P&amp;L Act to Bud'!$AR$31,'P&amp;L Act to Bud'!$AT$31,'P&amp;L Act to Bud'!$AV$31,'P&amp;L Act to Bud'!$AX$31,'P&amp;L Act to Bud'!$AZ$31</definedName>
    <definedName name="QB_FORMULA_24" localSheetId="0" hidden="1">'P&amp;L Act to Bud'!$J$32,'P&amp;L Act to Bud'!$L$32,'P&amp;L Act to Bud'!$R$32,'P&amp;L Act to Bud'!$T$32,'P&amp;L Act to Bud'!$Z$32,'P&amp;L Act to Bud'!$AB$32,'P&amp;L Act to Bud'!$AH$32,'P&amp;L Act to Bud'!$AJ$32,'P&amp;L Act to Bud'!$AP$32,'P&amp;L Act to Bud'!$AR$32,'P&amp;L Act to Bud'!$AT$32,'P&amp;L Act to Bud'!$AV$32,'P&amp;L Act to Bud'!$AX$32,'P&amp;L Act to Bud'!$AZ$32,'P&amp;L Act to Bud'!$J$33,'P&amp;L Act to Bud'!$L$33</definedName>
    <definedName name="QB_FORMULA_25" localSheetId="0" hidden="1">'P&amp;L Act to Bud'!$R$33,'P&amp;L Act to Bud'!$T$33,'P&amp;L Act to Bud'!$Z$33,'P&amp;L Act to Bud'!$AB$33,'P&amp;L Act to Bud'!$AH$33,'P&amp;L Act to Bud'!$AJ$33,'P&amp;L Act to Bud'!$AP$33,'P&amp;L Act to Bud'!$AR$33,'P&amp;L Act to Bud'!$AT$33,'P&amp;L Act to Bud'!$AV$33,'P&amp;L Act to Bud'!$AX$33,'P&amp;L Act to Bud'!$AZ$33,'P&amp;L Act to Bud'!$J$34,'P&amp;L Act to Bud'!$L$34,'P&amp;L Act to Bud'!$R$34,'P&amp;L Act to Bud'!$T$34</definedName>
    <definedName name="QB_FORMULA_26" localSheetId="0" hidden="1">'P&amp;L Act to Bud'!$Z$34,'P&amp;L Act to Bud'!$AB$34,'P&amp;L Act to Bud'!$AH$34,'P&amp;L Act to Bud'!$AJ$34,'P&amp;L Act to Bud'!$AP$34,'P&amp;L Act to Bud'!$AR$34,'P&amp;L Act to Bud'!$AT$34,'P&amp;L Act to Bud'!$AV$34,'P&amp;L Act to Bud'!$AX$34,'P&amp;L Act to Bud'!$AZ$34,'P&amp;L Act to Bud'!$J$35,'P&amp;L Act to Bud'!$L$35,'P&amp;L Act to Bud'!$R$35,'P&amp;L Act to Bud'!$T$35,'P&amp;L Act to Bud'!$Z$35,'P&amp;L Act to Bud'!$AB$35</definedName>
    <definedName name="QB_FORMULA_27" localSheetId="0" hidden="1">'P&amp;L Act to Bud'!$AH$35,'P&amp;L Act to Bud'!$AJ$35,'P&amp;L Act to Bud'!$AP$35,'P&amp;L Act to Bud'!$AR$35,'P&amp;L Act to Bud'!$AT$35,'P&amp;L Act to Bud'!$AV$35,'P&amp;L Act to Bud'!$AX$35,'P&amp;L Act to Bud'!$AZ$35,'P&amp;L Act to Bud'!$J$36,'P&amp;L Act to Bud'!$L$36,'P&amp;L Act to Bud'!$R$36,'P&amp;L Act to Bud'!$T$36,'P&amp;L Act to Bud'!$Z$36,'P&amp;L Act to Bud'!$AB$36,'P&amp;L Act to Bud'!$AH$36,'P&amp;L Act to Bud'!$AJ$36</definedName>
    <definedName name="QB_FORMULA_28" localSheetId="0" hidden="1">'P&amp;L Act to Bud'!$AP$36,'P&amp;L Act to Bud'!$AR$36,'P&amp;L Act to Bud'!$AT$36,'P&amp;L Act to Bud'!$AV$36,'P&amp;L Act to Bud'!$AX$36,'P&amp;L Act to Bud'!$AZ$36,'P&amp;L Act to Bud'!$F$37,'P&amp;L Act to Bud'!$H$37,'P&amp;L Act to Bud'!$J$37,'P&amp;L Act to Bud'!$L$37,'P&amp;L Act to Bud'!$N$37,'P&amp;L Act to Bud'!$P$37,'P&amp;L Act to Bud'!$R$37,'P&amp;L Act to Bud'!$T$37,'P&amp;L Act to Bud'!$V$37,'P&amp;L Act to Bud'!$X$37</definedName>
    <definedName name="QB_FORMULA_29" localSheetId="0" hidden="1">'P&amp;L Act to Bud'!$Z$37,'P&amp;L Act to Bud'!$AB$37,'P&amp;L Act to Bud'!$AD$37,'P&amp;L Act to Bud'!$AF$37,'P&amp;L Act to Bud'!$AH$37,'P&amp;L Act to Bud'!$AJ$37,'P&amp;L Act to Bud'!$AL$37,'P&amp;L Act to Bud'!$AN$37,'P&amp;L Act to Bud'!$AP$37,'P&amp;L Act to Bud'!$AR$37,'P&amp;L Act to Bud'!$AT$37,'P&amp;L Act to Bud'!$AV$37,'P&amp;L Act to Bud'!$AX$37,'P&amp;L Act to Bud'!$AZ$37,'P&amp;L Act to Bud'!$F$38,'P&amp;L Act to Bud'!$H$38</definedName>
    <definedName name="QB_FORMULA_3" localSheetId="0" hidden="1">'P&amp;L Act to Bud'!$AH$8,'P&amp;L Act to Bud'!$AJ$8,'P&amp;L Act to Bud'!$AP$8,'P&amp;L Act to Bud'!$AR$8,'P&amp;L Act to Bud'!$AT$8,'P&amp;L Act to Bud'!$AV$8,'P&amp;L Act to Bud'!$AX$8,'P&amp;L Act to Bud'!$AZ$8,'P&amp;L Act to Bud'!$J$9,'P&amp;L Act to Bud'!$L$9,'P&amp;L Act to Bud'!$R$9,'P&amp;L Act to Bud'!$T$9,'P&amp;L Act to Bud'!$Z$9,'P&amp;L Act to Bud'!$AB$9,'P&amp;L Act to Bud'!$AH$9,'P&amp;L Act to Bud'!$AJ$9</definedName>
    <definedName name="QB_FORMULA_30" localSheetId="0" hidden="1">'P&amp;L Act to Bud'!$J$38,'P&amp;L Act to Bud'!$L$38,'P&amp;L Act to Bud'!$N$38,'P&amp;L Act to Bud'!$P$38,'P&amp;L Act to Bud'!$R$38,'P&amp;L Act to Bud'!$T$38,'P&amp;L Act to Bud'!$V$38,'P&amp;L Act to Bud'!$X$38,'P&amp;L Act to Bud'!$Z$38,'P&amp;L Act to Bud'!$AB$38,'P&amp;L Act to Bud'!$AD$38,'P&amp;L Act to Bud'!$AF$38,'P&amp;L Act to Bud'!$AH$38,'P&amp;L Act to Bud'!$AJ$38,'P&amp;L Act to Bud'!$AL$38,'P&amp;L Act to Bud'!$AN$38</definedName>
    <definedName name="QB_FORMULA_31" localSheetId="0" hidden="1">'P&amp;L Act to Bud'!$AP$38,'P&amp;L Act to Bud'!$AR$38,'P&amp;L Act to Bud'!$AT$38,'P&amp;L Act to Bud'!$AV$38,'P&amp;L Act to Bud'!$AX$38,'P&amp;L Act to Bud'!$AZ$38,'P&amp;L Act to Bud'!$J$40,'P&amp;L Act to Bud'!$L$40,'P&amp;L Act to Bud'!$R$40,'P&amp;L Act to Bud'!$T$40,'P&amp;L Act to Bud'!$Z$40,'P&amp;L Act to Bud'!$AB$40,'P&amp;L Act to Bud'!$AH$40,'P&amp;L Act to Bud'!$AJ$40,'P&amp;L Act to Bud'!$AP$40,'P&amp;L Act to Bud'!$AR$40</definedName>
    <definedName name="QB_FORMULA_32" localSheetId="0" hidden="1">'P&amp;L Act to Bud'!$AT$40,'P&amp;L Act to Bud'!$AV$40,'P&amp;L Act to Bud'!$AX$40,'P&amp;L Act to Bud'!$AZ$40,'P&amp;L Act to Bud'!$J$41,'P&amp;L Act to Bud'!$L$41,'P&amp;L Act to Bud'!$R$41,'P&amp;L Act to Bud'!$T$41,'P&amp;L Act to Bud'!$Z$41,'P&amp;L Act to Bud'!$AB$41,'P&amp;L Act to Bud'!$AH$41,'P&amp;L Act to Bud'!$AJ$41,'P&amp;L Act to Bud'!$AP$41,'P&amp;L Act to Bud'!$AR$41,'P&amp;L Act to Bud'!$AT$41,'P&amp;L Act to Bud'!$AV$41</definedName>
    <definedName name="QB_FORMULA_33" localSheetId="0" hidden="1">'P&amp;L Act to Bud'!$AX$41,'P&amp;L Act to Bud'!$AZ$41,'P&amp;L Act to Bud'!$J$42,'P&amp;L Act to Bud'!$L$42,'P&amp;L Act to Bud'!$R$42,'P&amp;L Act to Bud'!$T$42,'P&amp;L Act to Bud'!$Z$42,'P&amp;L Act to Bud'!$AB$42,'P&amp;L Act to Bud'!$AH$42,'P&amp;L Act to Bud'!$AJ$42,'P&amp;L Act to Bud'!$AP$42,'P&amp;L Act to Bud'!$AR$42,'P&amp;L Act to Bud'!$AT$42,'P&amp;L Act to Bud'!$AV$42,'P&amp;L Act to Bud'!$AX$42,'P&amp;L Act to Bud'!$AZ$42</definedName>
    <definedName name="QB_FORMULA_34" localSheetId="0" hidden="1">'P&amp;L Act to Bud'!$F$43,'P&amp;L Act to Bud'!$H$43,'P&amp;L Act to Bud'!$J$43,'P&amp;L Act to Bud'!$L$43,'P&amp;L Act to Bud'!$N$43,'P&amp;L Act to Bud'!$P$43,'P&amp;L Act to Bud'!$R$43,'P&amp;L Act to Bud'!$T$43,'P&amp;L Act to Bud'!$V$43,'P&amp;L Act to Bud'!$X$43,'P&amp;L Act to Bud'!$Z$43,'P&amp;L Act to Bud'!$AB$43,'P&amp;L Act to Bud'!$AD$43,'P&amp;L Act to Bud'!$AF$43,'P&amp;L Act to Bud'!$AH$43,'P&amp;L Act to Bud'!$AJ$43</definedName>
    <definedName name="QB_FORMULA_35" localSheetId="0" hidden="1">'P&amp;L Act to Bud'!$AL$43,'P&amp;L Act to Bud'!$AN$43,'P&amp;L Act to Bud'!$AP$43,'P&amp;L Act to Bud'!$AR$43,'P&amp;L Act to Bud'!$AT$43,'P&amp;L Act to Bud'!$AV$43,'P&amp;L Act to Bud'!$AX$43,'P&amp;L Act to Bud'!$AZ$43,'P&amp;L Act to Bud'!#REF!,'P&amp;L Act to Bud'!#REF!,'P&amp;L Act to Bud'!#REF!,'P&amp;L Act to Bud'!#REF!,'P&amp;L Act to Bud'!#REF!,'P&amp;L Act to Bud'!#REF!,'P&amp;L Act to Bud'!#REF!,'P&amp;L Act to Bud'!#REF!</definedName>
    <definedName name="QB_FORMULA_36" localSheetId="0" hidden="1">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Bud'!#REF!,'P&amp;L Act to Bud'!#REF!</definedName>
    <definedName name="QB_FORMULA_37" localSheetId="0" hidden="1">'P&amp;L Act to Bud'!#REF!,'P&amp;L Act to Bud'!#REF!,'P&amp;L Act to Bud'!#REF!,'P&amp;L Act to Bud'!#REF!,'P&amp;L Act to Bud'!#REF!,'P&amp;L Act to Bud'!#REF!,'P&amp;L Act to Bud'!#REF!,'P&amp;L Act to Bud'!$F$44,'P&amp;L Act to Bud'!$H$44,'P&amp;L Act to Bud'!$J$44,'P&amp;L Act to Bud'!$L$44,'P&amp;L Act to Bud'!$N$44,'P&amp;L Act to Bud'!$P$44,'P&amp;L Act to Bud'!$R$44,'P&amp;L Act to Bud'!$T$44,'P&amp;L Act to Bud'!$V$44</definedName>
    <definedName name="QB_FORMULA_38" localSheetId="0" hidden="1">'P&amp;L Act to Bud'!$X$44,'P&amp;L Act to Bud'!$Z$44,'P&amp;L Act to Bud'!$AB$44,'P&amp;L Act to Bud'!$AD$44,'P&amp;L Act to Bud'!$AF$44,'P&amp;L Act to Bud'!$AH$44,'P&amp;L Act to Bud'!$AJ$44,'P&amp;L Act to Bud'!$AL$44,'P&amp;L Act to Bud'!$AN$44,'P&amp;L Act to Bud'!$AP$44,'P&amp;L Act to Bud'!$AR$44,'P&amp;L Act to Bud'!$AT$44,'P&amp;L Act to Bud'!$AV$44,'P&amp;L Act to Bud'!$AX$44,'P&amp;L Act to Bud'!$AZ$44</definedName>
    <definedName name="QB_FORMULA_4" localSheetId="0" hidden="1">'P&amp;L Act to Bud'!$AP$9,'P&amp;L Act to Bud'!$AR$9,'P&amp;L Act to Bud'!$AT$9,'P&amp;L Act to Bud'!$AV$9,'P&amp;L Act to Bud'!$AX$9,'P&amp;L Act to Bud'!$AZ$9,'P&amp;L Act to Bud'!$J$10,'P&amp;L Act to Bud'!$L$10,'P&amp;L Act to Bud'!$R$10,'P&amp;L Act to Bud'!$T$10,'P&amp;L Act to Bud'!$Z$10,'P&amp;L Act to Bud'!$AB$10,'P&amp;L Act to Bud'!$AH$10,'P&amp;L Act to Bud'!$AJ$10,'P&amp;L Act to Bud'!$AP$10,'P&amp;L Act to Bud'!$AR$10</definedName>
    <definedName name="QB_FORMULA_5" localSheetId="0" hidden="1">'P&amp;L Act to Bud'!$AT$10,'P&amp;L Act to Bud'!$AV$10,'P&amp;L Act to Bud'!$AX$10,'P&amp;L Act to Bud'!$AZ$10,'P&amp;L Act to Bud'!$F$11,'P&amp;L Act to Bud'!$H$11,'P&amp;L Act to Bud'!$J$11,'P&amp;L Act to Bud'!$L$11,'P&amp;L Act to Bud'!$N$11,'P&amp;L Act to Bud'!$P$11,'P&amp;L Act to Bud'!$R$11,'P&amp;L Act to Bud'!$T$11,'P&amp;L Act to Bud'!$V$11,'P&amp;L Act to Bud'!$X$11,'P&amp;L Act to Bud'!$Z$11,'P&amp;L Act to Bud'!$AB$11</definedName>
    <definedName name="QB_FORMULA_6" localSheetId="0" hidden="1">'P&amp;L Act to Bud'!$AD$11,'P&amp;L Act to Bud'!$AF$11,'P&amp;L Act to Bud'!$AH$11,'P&amp;L Act to Bud'!$AJ$11,'P&amp;L Act to Bud'!$AL$11,'P&amp;L Act to Bud'!$AN$11,'P&amp;L Act to Bud'!$AP$11,'P&amp;L Act to Bud'!$AR$11,'P&amp;L Act to Bud'!$AT$11,'P&amp;L Act to Bud'!$AV$11,'P&amp;L Act to Bud'!$AX$11,'P&amp;L Act to Bud'!$AZ$11,'P&amp;L Act to Bud'!$F$12,'P&amp;L Act to Bud'!$H$12,'P&amp;L Act to Bud'!$J$12,'P&amp;L Act to Bud'!$L$12</definedName>
    <definedName name="QB_FORMULA_7" localSheetId="0" hidden="1">'P&amp;L Act to Bud'!$N$12,'P&amp;L Act to Bud'!$P$12,'P&amp;L Act to Bud'!$R$12,'P&amp;L Act to Bud'!$T$12,'P&amp;L Act to Bud'!$V$12,'P&amp;L Act to Bud'!$X$12,'P&amp;L Act to Bud'!$Z$12,'P&amp;L Act to Bud'!$AB$12,'P&amp;L Act to Bud'!$AD$12,'P&amp;L Act to Bud'!$AF$12,'P&amp;L Act to Bud'!$AH$12,'P&amp;L Act to Bud'!$AJ$12,'P&amp;L Act to Bud'!$AL$12,'P&amp;L Act to Bud'!$AN$12,'P&amp;L Act to Bud'!$AP$12,'P&amp;L Act to Bud'!$AR$12</definedName>
    <definedName name="QB_FORMULA_8" localSheetId="0" hidden="1">'P&amp;L Act to Bud'!$AT$12,'P&amp;L Act to Bud'!$AV$12,'P&amp;L Act to Bud'!$AX$12,'P&amp;L Act to Bud'!$AZ$12,'P&amp;L Act to Bud'!$J$14,'P&amp;L Act to Bud'!$L$14,'P&amp;L Act to Bud'!$R$14,'P&amp;L Act to Bud'!$T$14,'P&amp;L Act to Bud'!$Z$14,'P&amp;L Act to Bud'!$AB$14,'P&amp;L Act to Bud'!$AH$14,'P&amp;L Act to Bud'!$AJ$14,'P&amp;L Act to Bud'!$AP$14,'P&amp;L Act to Bud'!$AR$14,'P&amp;L Act to Bud'!$AT$14,'P&amp;L Act to Bud'!$AV$14</definedName>
    <definedName name="QB_FORMULA_9" localSheetId="0" hidden="1">'P&amp;L Act to Bud'!$AX$14,'P&amp;L Act to Bud'!$AZ$14,'P&amp;L Act to Bud'!$J$15,'P&amp;L Act to Bud'!$L$15,'P&amp;L Act to Bud'!$R$15,'P&amp;L Act to Bud'!$T$15,'P&amp;L Act to Bud'!$Z$15,'P&amp;L Act to Bud'!$AB$15,'P&amp;L Act to Bud'!$AH$15,'P&amp;L Act to Bud'!$AJ$15,'P&amp;L Act to Bud'!$AP$15,'P&amp;L Act to Bud'!$AR$15,'P&amp;L Act to Bud'!$AT$15,'P&amp;L Act to Bud'!$AV$15,'P&amp;L Act to Bud'!$AX$15,'P&amp;L Act to Bud'!$AZ$15</definedName>
    <definedName name="QB_ROW_1" localSheetId="3" hidden="1">'Balance Sheet'!$A$3</definedName>
    <definedName name="QB_ROW_1011" localSheetId="3" hidden="1">'Balance Sheet'!$B$4</definedName>
    <definedName name="QB_ROW_101340" localSheetId="0" hidden="1">'P&amp;L Act to Bud'!$E$15</definedName>
    <definedName name="QB_ROW_10331" localSheetId="3" hidden="1">'Balance Sheet'!$D$14</definedName>
    <definedName name="QB_ROW_108340" localSheetId="0" hidden="1">'P&amp;L Act to Bud'!$E$16</definedName>
    <definedName name="QB_ROW_121240" localSheetId="0" hidden="1">'P&amp;L Act to Bud'!$E$19</definedName>
    <definedName name="QB_ROW_12331" localSheetId="3" hidden="1">'Balance Sheet'!$D$15</definedName>
    <definedName name="QB_ROW_123340" localSheetId="0" hidden="1">'P&amp;L Act to Bud'!$E$20</definedName>
    <definedName name="QB_ROW_1311" localSheetId="3" hidden="1">'Balance Sheet'!$B$8</definedName>
    <definedName name="QB_ROW_136340" localSheetId="0" hidden="1">'P&amp;L Act to Bud'!$E$17</definedName>
    <definedName name="QB_ROW_14311" localSheetId="3" hidden="1">'Balance Sheet'!$B$18</definedName>
    <definedName name="QB_ROW_150240" localSheetId="0" hidden="1">'P&amp;L Act to Bud'!$E$22</definedName>
    <definedName name="QB_ROW_157240" localSheetId="0" hidden="1">'P&amp;L Act to Bud'!$E$23</definedName>
    <definedName name="QB_ROW_158340" localSheetId="0" hidden="1">'P&amp;L Act to Bud'!$E$24</definedName>
    <definedName name="QB_ROW_168340" localSheetId="0" hidden="1">'P&amp;L Act to Bud'!$E$30</definedName>
    <definedName name="QB_ROW_172240" localSheetId="0" hidden="1">'P&amp;L Act to Bud'!$E$25</definedName>
    <definedName name="QB_ROW_180340" localSheetId="0" hidden="1">'P&amp;L Act to Bud'!$E$33</definedName>
    <definedName name="QB_ROW_18301" localSheetId="1" hidden="1">'May Rev by Type'!$A$13</definedName>
    <definedName name="QB_ROW_18301" localSheetId="0" hidden="1">'P&amp;L Act to Bud'!$A$44</definedName>
    <definedName name="QB_ROW_18301" localSheetId="2" hidden="1">'Rev by Type- YTD'!$A$13</definedName>
    <definedName name="QB_ROW_186240" localSheetId="0" hidden="1">'P&amp;L Act to Bud'!$E$27</definedName>
    <definedName name="QB_ROW_187240" localSheetId="0" hidden="1">'P&amp;L Act to Bud'!$E$28</definedName>
    <definedName name="QB_ROW_188240" localSheetId="0" hidden="1">'P&amp;L Act to Bud'!$E$29</definedName>
    <definedName name="QB_ROW_189340" localSheetId="0" hidden="1">'P&amp;L Act to Bud'!$E$35</definedName>
    <definedName name="QB_ROW_19011" localSheetId="1" hidden="1">'May Rev by Type'!$B$2</definedName>
    <definedName name="QB_ROW_19011" localSheetId="0" hidden="1">'P&amp;L Act to Bud'!$B$3</definedName>
    <definedName name="QB_ROW_19011" localSheetId="2" hidden="1">'Rev by Type- YTD'!$B$2</definedName>
    <definedName name="QB_ROW_19311" localSheetId="1" hidden="1">'May Rev by Type'!$B$12</definedName>
    <definedName name="QB_ROW_19311" localSheetId="0" hidden="1">'P&amp;L Act to Bud'!$B$38</definedName>
    <definedName name="QB_ROW_19311" localSheetId="2" hidden="1">'Rev by Type- YTD'!$B$12</definedName>
    <definedName name="QB_ROW_193340" localSheetId="0" hidden="1">'P&amp;L Act to Bud'!$E$36</definedName>
    <definedName name="QB_ROW_20031" localSheetId="1" hidden="1">'May Rev by Type'!$D$3</definedName>
    <definedName name="QB_ROW_20031" localSheetId="0" hidden="1">'P&amp;L Act to Bud'!$D$4</definedName>
    <definedName name="QB_ROW_20031" localSheetId="2" hidden="1">'Rev by Type- YTD'!$D$3</definedName>
    <definedName name="QB_ROW_20331" localSheetId="1" hidden="1">'May Rev by Type'!$D$10</definedName>
    <definedName name="QB_ROW_20331" localSheetId="0" hidden="1">'P&amp;L Act to Bud'!$D$11</definedName>
    <definedName name="QB_ROW_20331" localSheetId="2" hidden="1">'Rev by Type- YTD'!$D$10</definedName>
    <definedName name="QB_ROW_205230" localSheetId="0" hidden="1">'P&amp;L Act to Bud'!#REF!</definedName>
    <definedName name="QB_ROW_206230" localSheetId="0" hidden="1">'P&amp;L Act to Bud'!$D$41</definedName>
    <definedName name="QB_ROW_21031" localSheetId="0" hidden="1">'P&amp;L Act to Bud'!$D$13</definedName>
    <definedName name="QB_ROW_21331" localSheetId="0" hidden="1">'P&amp;L Act to Bud'!$D$37</definedName>
    <definedName name="QB_ROW_218240" localSheetId="0" hidden="1">'P&amp;L Act to Bud'!$E$26</definedName>
    <definedName name="QB_ROW_22011" localSheetId="0" hidden="1">'P&amp;L Act to Bud'!$B$39</definedName>
    <definedName name="QB_ROW_22311" localSheetId="0" hidden="1">'P&amp;L Act to Bud'!#REF!</definedName>
    <definedName name="QB_ROW_23021" localSheetId="0" hidden="1">'P&amp;L Act to Bud'!#REF!</definedName>
    <definedName name="QB_ROW_2321" localSheetId="3" hidden="1">'Balance Sheet'!$C$5</definedName>
    <definedName name="QB_ROW_23321" localSheetId="0" hidden="1">'P&amp;L Act to Bud'!$B$43</definedName>
    <definedName name="QB_ROW_24021" localSheetId="0" hidden="1">'P&amp;L Act to Bud'!#REF!</definedName>
    <definedName name="QB_ROW_24321" localSheetId="0" hidden="1">'P&amp;L Act to Bud'!#REF!</definedName>
    <definedName name="QB_ROW_251240" localSheetId="0" hidden="1">'P&amp;L Act to Bud'!$E$21</definedName>
    <definedName name="QB_ROW_287340" localSheetId="0" hidden="1">'P&amp;L Act to Bud'!$E$34</definedName>
    <definedName name="QB_ROW_292340" localSheetId="0" hidden="1">'P&amp;L Act to Bud'!$E$32</definedName>
    <definedName name="QB_ROW_294340" localSheetId="1" hidden="1">'May Rev by Type'!$E$8</definedName>
    <definedName name="QB_ROW_294340" localSheetId="0" hidden="1">'P&amp;L Act to Bud'!$E$9</definedName>
    <definedName name="QB_ROW_294340" localSheetId="2" hidden="1">'Rev by Type- YTD'!$E$8</definedName>
    <definedName name="QB_ROW_296340" localSheetId="0" hidden="1">'P&amp;L Act to Bud'!$E$31</definedName>
    <definedName name="QB_ROW_298340" localSheetId="1" hidden="1">'May Rev by Type'!$E$4</definedName>
    <definedName name="QB_ROW_298340" localSheetId="0" hidden="1">'P&amp;L Act to Bud'!$E$5</definedName>
    <definedName name="QB_ROW_298340" localSheetId="2" hidden="1">'Rev by Type- YTD'!$E$4</definedName>
    <definedName name="QB_ROW_301" localSheetId="3" hidden="1">'Balance Sheet'!$A$10</definedName>
    <definedName name="QB_ROW_303230" localSheetId="0" hidden="1">'P&amp;L Act to Bud'!$D$42</definedName>
    <definedName name="QB_ROW_304340" localSheetId="0" hidden="1">'P&amp;L Act to Bud'!$E$18</definedName>
    <definedName name="QB_ROW_3321" localSheetId="3" hidden="1">'Balance Sheet'!$C$6</definedName>
    <definedName name="QB_ROW_4321" localSheetId="3" hidden="1">'Balance Sheet'!$C$7</definedName>
    <definedName name="QB_ROW_5311" localSheetId="3" hidden="1">'Balance Sheet'!$B$9</definedName>
    <definedName name="QB_ROW_65240" localSheetId="1" hidden="1">'May Rev by Type'!$E$5</definedName>
    <definedName name="QB_ROW_65240" localSheetId="0" hidden="1">'P&amp;L Act to Bud'!$E$6</definedName>
    <definedName name="QB_ROW_65240" localSheetId="2" hidden="1">'Rev by Type- YTD'!$E$5</definedName>
    <definedName name="QB_ROW_69340" localSheetId="1" hidden="1">'May Rev by Type'!$E$6</definedName>
    <definedName name="QB_ROW_69340" localSheetId="0" hidden="1">'P&amp;L Act to Bud'!$E$7</definedName>
    <definedName name="QB_ROW_69340" localSheetId="2" hidden="1">'Rev by Type- YTD'!$E$6</definedName>
    <definedName name="QB_ROW_7001" localSheetId="3" hidden="1">'Balance Sheet'!$A$11</definedName>
    <definedName name="QB_ROW_7301" localSheetId="3" hidden="1">'Balance Sheet'!$A$19</definedName>
    <definedName name="QB_ROW_8011" localSheetId="3" hidden="1">'Balance Sheet'!$B$12</definedName>
    <definedName name="QB_ROW_8311" localSheetId="3" hidden="1">'Balance Sheet'!$B$17</definedName>
    <definedName name="QB_ROW_84340" localSheetId="1" hidden="1">'May Rev by Type'!$E$9</definedName>
    <definedName name="QB_ROW_84340" localSheetId="0" hidden="1">'P&amp;L Act to Bud'!$E$10</definedName>
    <definedName name="QB_ROW_84340" localSheetId="2" hidden="1">'Rev by Type- YTD'!$E$9</definedName>
    <definedName name="QB_ROW_86321" localSheetId="1" hidden="1">'May Rev by Type'!$C$11</definedName>
    <definedName name="QB_ROW_86321" localSheetId="0" hidden="1">'P&amp;L Act to Bud'!$C$12</definedName>
    <definedName name="QB_ROW_86321" localSheetId="2" hidden="1">'Rev by Type- YTD'!$C$11</definedName>
    <definedName name="QB_ROW_89340" localSheetId="1" hidden="1">'May Rev by Type'!$E$7</definedName>
    <definedName name="QB_ROW_89340" localSheetId="0" hidden="1">'P&amp;L Act to Bud'!$E$8</definedName>
    <definedName name="QB_ROW_89340" localSheetId="2" hidden="1">'Rev by Type- YTD'!$E$7</definedName>
    <definedName name="QB_ROW_9021" localSheetId="3" hidden="1">'Balance Sheet'!$C$13</definedName>
    <definedName name="QB_ROW_91230" localSheetId="0" hidden="1">'P&amp;L Act to Bud'!$D$40</definedName>
    <definedName name="QB_ROW_9321" localSheetId="3" hidden="1">'Balance Sheet'!$C$16</definedName>
    <definedName name="QB_ROW_93240" localSheetId="0" hidden="1">'P&amp;L Act to Bud'!$E$14</definedName>
    <definedName name="QBCANSUPPORTUPDATE" localSheetId="3">TRUE</definedName>
    <definedName name="QBCANSUPPORTUPDATE" localSheetId="1">TRUE</definedName>
    <definedName name="QBCANSUPPORTUPDATE" localSheetId="0">TRUE</definedName>
    <definedName name="QBCANSUPPORTUPDATE" localSheetId="2">TRUE</definedName>
    <definedName name="QBCOMPANYFILENAME" localSheetId="3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ENDDATE" localSheetId="3">20220531</definedName>
    <definedName name="QBENDDATE" localSheetId="1">20220531</definedName>
    <definedName name="QBENDDATE" localSheetId="0">20220531</definedName>
    <definedName name="QBENDDATE" localSheetId="2">20220531</definedName>
    <definedName name="QBHEADERSONSCREEN" localSheetId="3">FALSE</definedName>
    <definedName name="QBHEADERSONSCREEN" localSheetId="1">FALSE</definedName>
    <definedName name="QBHEADERSONSCREEN" localSheetId="0">FALSE</definedName>
    <definedName name="QBHEADERSONSCREEN" localSheetId="2">FALSE</definedName>
    <definedName name="QBMETADATASIZE" localSheetId="3">5924</definedName>
    <definedName name="QBMETADATASIZE" localSheetId="1">5959</definedName>
    <definedName name="QBMETADATASIZE" localSheetId="0">5924</definedName>
    <definedName name="QBMETADATASIZE" localSheetId="2">5959</definedName>
    <definedName name="QBPRESERVECOLOR" localSheetId="3">TRUE</definedName>
    <definedName name="QBPRESERVECOLOR" localSheetId="1">TRUE</definedName>
    <definedName name="QBPRESERVECOLOR" localSheetId="0">TRUE</definedName>
    <definedName name="QBPRESERVECOLOR" localSheetId="2">TRUE</definedName>
    <definedName name="QBPRESERVEFONT" localSheetId="3">TRUE</definedName>
    <definedName name="QBPRESERVEFONT" localSheetId="1">TRUE</definedName>
    <definedName name="QBPRESERVEFONT" localSheetId="0">TRUE</definedName>
    <definedName name="QBPRESERVEFONT" localSheetId="2">TRUE</definedName>
    <definedName name="QBPRESERVEROWHEIGHT" localSheetId="3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SPACE" localSheetId="3">TRUE</definedName>
    <definedName name="QBPRESERVESPACE" localSheetId="1">TRUE</definedName>
    <definedName name="QBPRESERVESPACE" localSheetId="0">TRUE</definedName>
    <definedName name="QBPRESERVESPACE" localSheetId="2">TRUE</definedName>
    <definedName name="QBREPORTCOLAXIS" localSheetId="3">0</definedName>
    <definedName name="QBREPORTCOLAXIS" localSheetId="1">19</definedName>
    <definedName name="QBREPORTCOLAXIS" localSheetId="0">6</definedName>
    <definedName name="QBREPORTCOLAXIS" localSheetId="2">19</definedName>
    <definedName name="QBREPORTCOMPANYID" localSheetId="3">"bc71c6f735384ab6baf191c77e966670"</definedName>
    <definedName name="QBREPORTCOMPANYID" localSheetId="1">"bc71c6f735384ab6baf191c77e966670"</definedName>
    <definedName name="QBREPORTCOMPANYID" localSheetId="0">"bc71c6f735384ab6baf191c77e966670"</definedName>
    <definedName name="QBREPORTCOMPANYID" localSheetId="2">"bc71c6f735384ab6baf191c77e966670"</definedName>
    <definedName name="QBREPORTCOMPARECOL_ANNUALBUDGET" localSheetId="3">FALSE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0">TRUE</definedName>
    <definedName name="QBREPORTCOMPARECOL_BUDDIFF" localSheetId="2">FALSE</definedName>
    <definedName name="QBREPORTCOMPARECOL_BUDGET" localSheetId="3">FALSE</definedName>
    <definedName name="QBREPORTCOMPARECOL_BUDGET" localSheetId="1">FALSE</definedName>
    <definedName name="QBREPORTCOMPARECOL_BUDGET" localSheetId="0">TRUE</definedName>
    <definedName name="QBREPORTCOMPARECOL_BUDGET" localSheetId="2">FALSE</definedName>
    <definedName name="QBREPORTCOMPARECOL_BUDPCT" localSheetId="3">FALSE</definedName>
    <definedName name="QBREPORTCOMPARECOL_BUDPCT" localSheetId="1">FALSE</definedName>
    <definedName name="QBREPORTCOMPARECOL_BUDPCT" localSheetId="0">TRUE</definedName>
    <definedName name="QBREPORTCOMPARECOL_BUDPCT" localSheetId="2">FALSE</definedName>
    <definedName name="QBREPORTCOMPARECOL_COGS" localSheetId="3">FALSE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HOURS" localSheetId="3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PCTCOL" localSheetId="3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ROW" localSheetId="3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PDIFF" localSheetId="3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PCT" localSheetId="3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YEAR" localSheetId="3">TRUE</definedName>
    <definedName name="QBREPORTCOMPARECOL_PREVYEAR" localSheetId="1">FALSE</definedName>
    <definedName name="QBREPORTCOMPARECOL_PREVYEAR" localSheetId="0">FALSE</definedName>
    <definedName name="QBREPORTCOMPARECOL_PREVYEAR" localSheetId="2">FALSE</definedName>
    <definedName name="QBREPORTCOMPARECOL_PYDIFF" localSheetId="3">TRUE</definedName>
    <definedName name="QBREPORTCOMPARECOL_PYDIFF" localSheetId="1">FALSE</definedName>
    <definedName name="QBREPORTCOMPARECOL_PYDIFF" localSheetId="0">FALSE</definedName>
    <definedName name="QBREPORTCOMPARECOL_PYDIFF" localSheetId="2">FALSE</definedName>
    <definedName name="QBREPORTCOMPARECOL_PYPCT" localSheetId="3">TRUE</definedName>
    <definedName name="QBREPORTCOMPARECOL_PYPCT" localSheetId="1">FALSE</definedName>
    <definedName name="QBREPORTCOMPARECOL_PYPCT" localSheetId="0">FALSE</definedName>
    <definedName name="QBREPORTCOMPARECOL_PYPCT" localSheetId="2">FALSE</definedName>
    <definedName name="QBREPORTCOMPARECOL_QTY" localSheetId="3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RATE" localSheetId="3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YTD" localSheetId="3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PCT" localSheetId="3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ROWAXIS" localSheetId="3">9</definedName>
    <definedName name="QBREPORTROWAXIS" localSheetId="1">11</definedName>
    <definedName name="QBREPORTROWAXIS" localSheetId="0">11</definedName>
    <definedName name="QBREPORTROWAXIS" localSheetId="2">11</definedName>
    <definedName name="QBREPORTSUBCOLAXIS" localSheetId="3">24</definedName>
    <definedName name="QBREPORTSUBCOLAXIS" localSheetId="1">0</definedName>
    <definedName name="QBREPORTSUBCOLAXIS" localSheetId="0">24</definedName>
    <definedName name="QBREPORTSUBCOLAXIS" localSheetId="2">0</definedName>
    <definedName name="QBREPORTTYPE" localSheetId="3">6</definedName>
    <definedName name="QBREPORTTYPE" localSheetId="1">3</definedName>
    <definedName name="QBREPORTTYPE" localSheetId="0">288</definedName>
    <definedName name="QBREPORTTYPE" localSheetId="2">3</definedName>
    <definedName name="QBROWHEADERS" localSheetId="3">4</definedName>
    <definedName name="QBROWHEADERS" localSheetId="1">5</definedName>
    <definedName name="QBROWHEADERS" localSheetId="0">5</definedName>
    <definedName name="QBROWHEADERS" localSheetId="2">5</definedName>
    <definedName name="QBSTARTDATE" localSheetId="3">20220531</definedName>
    <definedName name="QBSTARTDATE" localSheetId="1">20220501</definedName>
    <definedName name="QBSTARTDATE" localSheetId="0">20220101</definedName>
    <definedName name="QBSTARTDATE" localSheetId="2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44" i="1" l="1"/>
  <c r="AN44" i="1"/>
  <c r="AX44" i="1"/>
  <c r="AT44" i="1"/>
  <c r="AP44" i="1"/>
  <c r="AL44" i="1"/>
  <c r="N11" i="4"/>
  <c r="N12" i="4" s="1"/>
  <c r="L12" i="4"/>
  <c r="J12" i="4"/>
  <c r="H12" i="4"/>
  <c r="F12" i="4"/>
  <c r="F12" i="3"/>
  <c r="L12" i="3"/>
  <c r="J12" i="3"/>
  <c r="H12" i="3"/>
  <c r="N12" i="3"/>
  <c r="N11" i="3"/>
  <c r="L14" i="4"/>
  <c r="J14" i="4"/>
  <c r="H14" i="4"/>
  <c r="F14" i="4"/>
  <c r="L14" i="3"/>
  <c r="J14" i="3"/>
  <c r="H14" i="3"/>
  <c r="F14" i="3"/>
  <c r="N4" i="4"/>
  <c r="N5" i="4"/>
  <c r="N6" i="4"/>
  <c r="N7" i="4"/>
  <c r="N8" i="4"/>
  <c r="N9" i="4"/>
  <c r="F10" i="4"/>
  <c r="N10" i="4" s="1"/>
  <c r="H10" i="4"/>
  <c r="J10" i="4"/>
  <c r="L10" i="4"/>
  <c r="N4" i="3"/>
  <c r="N5" i="3"/>
  <c r="N6" i="3"/>
  <c r="N7" i="3"/>
  <c r="N8" i="3"/>
  <c r="N9" i="3"/>
  <c r="F10" i="3"/>
  <c r="N10" i="3" s="1"/>
  <c r="H10" i="3"/>
  <c r="J10" i="3"/>
  <c r="L10" i="3"/>
  <c r="I5" i="2"/>
  <c r="K5" i="2"/>
  <c r="I6" i="2"/>
  <c r="K6" i="2"/>
  <c r="I7" i="2"/>
  <c r="K7" i="2"/>
  <c r="E8" i="2"/>
  <c r="I8" i="2" s="1"/>
  <c r="G8" i="2"/>
  <c r="G10" i="2" s="1"/>
  <c r="K10" i="2" s="1"/>
  <c r="I9" i="2"/>
  <c r="K9" i="2"/>
  <c r="E10" i="2"/>
  <c r="I14" i="2"/>
  <c r="K14" i="2"/>
  <c r="I15" i="2"/>
  <c r="K15" i="2"/>
  <c r="E16" i="2"/>
  <c r="G16" i="2"/>
  <c r="G17" i="2" s="1"/>
  <c r="G19" i="2" s="1"/>
  <c r="E17" i="2"/>
  <c r="I18" i="2"/>
  <c r="K18" i="2"/>
  <c r="AN43" i="1"/>
  <c r="AL43" i="1"/>
  <c r="AF43" i="1"/>
  <c r="AD43" i="1"/>
  <c r="X43" i="1"/>
  <c r="V43" i="1"/>
  <c r="P43" i="1"/>
  <c r="N43" i="1"/>
  <c r="H43" i="1"/>
  <c r="F43" i="1"/>
  <c r="J43" i="1" s="1"/>
  <c r="AV42" i="1"/>
  <c r="AT42" i="1"/>
  <c r="AR42" i="1"/>
  <c r="AP42" i="1"/>
  <c r="AJ42" i="1"/>
  <c r="AH42" i="1"/>
  <c r="AB42" i="1"/>
  <c r="Z42" i="1"/>
  <c r="T42" i="1"/>
  <c r="R42" i="1"/>
  <c r="L42" i="1"/>
  <c r="J42" i="1"/>
  <c r="AV41" i="1"/>
  <c r="AT41" i="1"/>
  <c r="AR41" i="1"/>
  <c r="AP41" i="1"/>
  <c r="AJ41" i="1"/>
  <c r="AH41" i="1"/>
  <c r="AB41" i="1"/>
  <c r="Z41" i="1"/>
  <c r="T41" i="1"/>
  <c r="R41" i="1"/>
  <c r="L41" i="1"/>
  <c r="J41" i="1"/>
  <c r="AV40" i="1"/>
  <c r="AZ40" i="1" s="1"/>
  <c r="AT40" i="1"/>
  <c r="AR40" i="1"/>
  <c r="AP40" i="1"/>
  <c r="AJ40" i="1"/>
  <c r="AH40" i="1"/>
  <c r="AB40" i="1"/>
  <c r="Z40" i="1"/>
  <c r="T40" i="1"/>
  <c r="R40" i="1"/>
  <c r="L40" i="1"/>
  <c r="J40" i="1"/>
  <c r="AN37" i="1"/>
  <c r="AL37" i="1"/>
  <c r="AF37" i="1"/>
  <c r="AD37" i="1"/>
  <c r="X37" i="1"/>
  <c r="AB37" i="1" s="1"/>
  <c r="V37" i="1"/>
  <c r="P37" i="1"/>
  <c r="N37" i="1"/>
  <c r="H37" i="1"/>
  <c r="F37" i="1"/>
  <c r="AV36" i="1"/>
  <c r="AT36" i="1"/>
  <c r="AR36" i="1"/>
  <c r="AP36" i="1"/>
  <c r="AJ36" i="1"/>
  <c r="AH36" i="1"/>
  <c r="AB36" i="1"/>
  <c r="Z36" i="1"/>
  <c r="T36" i="1"/>
  <c r="R36" i="1"/>
  <c r="L36" i="1"/>
  <c r="J36" i="1"/>
  <c r="AV35" i="1"/>
  <c r="AT35" i="1"/>
  <c r="AX35" i="1" s="1"/>
  <c r="AR35" i="1"/>
  <c r="AP35" i="1"/>
  <c r="AJ35" i="1"/>
  <c r="AH35" i="1"/>
  <c r="AB35" i="1"/>
  <c r="Z35" i="1"/>
  <c r="T35" i="1"/>
  <c r="R35" i="1"/>
  <c r="L35" i="1"/>
  <c r="J35" i="1"/>
  <c r="AV34" i="1"/>
  <c r="AT34" i="1"/>
  <c r="AR34" i="1"/>
  <c r="AP34" i="1"/>
  <c r="AJ34" i="1"/>
  <c r="AH34" i="1"/>
  <c r="AB34" i="1"/>
  <c r="Z34" i="1"/>
  <c r="T34" i="1"/>
  <c r="R34" i="1"/>
  <c r="L34" i="1"/>
  <c r="J34" i="1"/>
  <c r="AV33" i="1"/>
  <c r="AT33" i="1"/>
  <c r="AR33" i="1"/>
  <c r="AP33" i="1"/>
  <c r="AJ33" i="1"/>
  <c r="AH33" i="1"/>
  <c r="AB33" i="1"/>
  <c r="Z33" i="1"/>
  <c r="T33" i="1"/>
  <c r="R33" i="1"/>
  <c r="L33" i="1"/>
  <c r="J33" i="1"/>
  <c r="AV32" i="1"/>
  <c r="AT32" i="1"/>
  <c r="AR32" i="1"/>
  <c r="AP32" i="1"/>
  <c r="AJ32" i="1"/>
  <c r="AH32" i="1"/>
  <c r="AB32" i="1"/>
  <c r="Z32" i="1"/>
  <c r="T32" i="1"/>
  <c r="R32" i="1"/>
  <c r="L32" i="1"/>
  <c r="J32" i="1"/>
  <c r="AV31" i="1"/>
  <c r="AT31" i="1"/>
  <c r="AZ31" i="1" s="1"/>
  <c r="AR31" i="1"/>
  <c r="AP31" i="1"/>
  <c r="AJ31" i="1"/>
  <c r="AH31" i="1"/>
  <c r="AB31" i="1"/>
  <c r="Z31" i="1"/>
  <c r="T31" i="1"/>
  <c r="R31" i="1"/>
  <c r="L31" i="1"/>
  <c r="J31" i="1"/>
  <c r="AV30" i="1"/>
  <c r="AT30" i="1"/>
  <c r="AX30" i="1" s="1"/>
  <c r="AR30" i="1"/>
  <c r="AP30" i="1"/>
  <c r="AJ30" i="1"/>
  <c r="AH30" i="1"/>
  <c r="AB30" i="1"/>
  <c r="Z30" i="1"/>
  <c r="T30" i="1"/>
  <c r="R30" i="1"/>
  <c r="L30" i="1"/>
  <c r="J30" i="1"/>
  <c r="AV29" i="1"/>
  <c r="AT29" i="1"/>
  <c r="AR29" i="1"/>
  <c r="AP29" i="1"/>
  <c r="AJ29" i="1"/>
  <c r="AH29" i="1"/>
  <c r="AB29" i="1"/>
  <c r="Z29" i="1"/>
  <c r="T29" i="1"/>
  <c r="R29" i="1"/>
  <c r="L29" i="1"/>
  <c r="J29" i="1"/>
  <c r="AV28" i="1"/>
  <c r="AT28" i="1"/>
  <c r="AX28" i="1" s="1"/>
  <c r="AR28" i="1"/>
  <c r="AP28" i="1"/>
  <c r="AJ28" i="1"/>
  <c r="AH28" i="1"/>
  <c r="AB28" i="1"/>
  <c r="Z28" i="1"/>
  <c r="T28" i="1"/>
  <c r="R28" i="1"/>
  <c r="L28" i="1"/>
  <c r="J28" i="1"/>
  <c r="AX27" i="1"/>
  <c r="AV27" i="1"/>
  <c r="AZ27" i="1" s="1"/>
  <c r="AT27" i="1"/>
  <c r="AR27" i="1"/>
  <c r="AP27" i="1"/>
  <c r="AJ27" i="1"/>
  <c r="AH27" i="1"/>
  <c r="AB27" i="1"/>
  <c r="Z27" i="1"/>
  <c r="T27" i="1"/>
  <c r="R27" i="1"/>
  <c r="L27" i="1"/>
  <c r="J27" i="1"/>
  <c r="AV26" i="1"/>
  <c r="AZ26" i="1" s="1"/>
  <c r="AT26" i="1"/>
  <c r="AR26" i="1"/>
  <c r="AP26" i="1"/>
  <c r="AJ26" i="1"/>
  <c r="AH26" i="1"/>
  <c r="AB26" i="1"/>
  <c r="Z26" i="1"/>
  <c r="T26" i="1"/>
  <c r="R26" i="1"/>
  <c r="L26" i="1"/>
  <c r="J26" i="1"/>
  <c r="AV25" i="1"/>
  <c r="AT25" i="1"/>
  <c r="AR25" i="1"/>
  <c r="AP25" i="1"/>
  <c r="AJ25" i="1"/>
  <c r="AH25" i="1"/>
  <c r="AB25" i="1"/>
  <c r="Z25" i="1"/>
  <c r="T25" i="1"/>
  <c r="R25" i="1"/>
  <c r="L25" i="1"/>
  <c r="J25" i="1"/>
  <c r="AV24" i="1"/>
  <c r="AT24" i="1"/>
  <c r="AR24" i="1"/>
  <c r="AP24" i="1"/>
  <c r="AJ24" i="1"/>
  <c r="AH24" i="1"/>
  <c r="AB24" i="1"/>
  <c r="Z24" i="1"/>
  <c r="T24" i="1"/>
  <c r="R24" i="1"/>
  <c r="L24" i="1"/>
  <c r="J24" i="1"/>
  <c r="AV23" i="1"/>
  <c r="AZ23" i="1" s="1"/>
  <c r="AT23" i="1"/>
  <c r="AR23" i="1"/>
  <c r="AP23" i="1"/>
  <c r="AJ23" i="1"/>
  <c r="AH23" i="1"/>
  <c r="AB23" i="1"/>
  <c r="Z23" i="1"/>
  <c r="T23" i="1"/>
  <c r="R23" i="1"/>
  <c r="L23" i="1"/>
  <c r="J23" i="1"/>
  <c r="AV22" i="1"/>
  <c r="AZ22" i="1" s="1"/>
  <c r="AT22" i="1"/>
  <c r="AR22" i="1"/>
  <c r="AP22" i="1"/>
  <c r="AJ22" i="1"/>
  <c r="AH22" i="1"/>
  <c r="AB22" i="1"/>
  <c r="Z22" i="1"/>
  <c r="T22" i="1"/>
  <c r="R22" i="1"/>
  <c r="L22" i="1"/>
  <c r="J22" i="1"/>
  <c r="AV21" i="1"/>
  <c r="AT21" i="1"/>
  <c r="AR21" i="1"/>
  <c r="AP21" i="1"/>
  <c r="AJ21" i="1"/>
  <c r="AH21" i="1"/>
  <c r="AB21" i="1"/>
  <c r="Z21" i="1"/>
  <c r="T21" i="1"/>
  <c r="R21" i="1"/>
  <c r="L21" i="1"/>
  <c r="J21" i="1"/>
  <c r="AV20" i="1"/>
  <c r="AT20" i="1"/>
  <c r="AR20" i="1"/>
  <c r="AP20" i="1"/>
  <c r="AJ20" i="1"/>
  <c r="AH20" i="1"/>
  <c r="AB20" i="1"/>
  <c r="Z20" i="1"/>
  <c r="T20" i="1"/>
  <c r="R20" i="1"/>
  <c r="L20" i="1"/>
  <c r="J20" i="1"/>
  <c r="AV19" i="1"/>
  <c r="AT19" i="1"/>
  <c r="AX19" i="1" s="1"/>
  <c r="AR19" i="1"/>
  <c r="AP19" i="1"/>
  <c r="AJ19" i="1"/>
  <c r="AH19" i="1"/>
  <c r="AB19" i="1"/>
  <c r="Z19" i="1"/>
  <c r="T19" i="1"/>
  <c r="R19" i="1"/>
  <c r="L19" i="1"/>
  <c r="J19" i="1"/>
  <c r="AV18" i="1"/>
  <c r="AZ18" i="1" s="1"/>
  <c r="AT18" i="1"/>
  <c r="AR18" i="1"/>
  <c r="AP18" i="1"/>
  <c r="AJ18" i="1"/>
  <c r="AH18" i="1"/>
  <c r="AB18" i="1"/>
  <c r="Z18" i="1"/>
  <c r="T18" i="1"/>
  <c r="R18" i="1"/>
  <c r="L18" i="1"/>
  <c r="J18" i="1"/>
  <c r="AV17" i="1"/>
  <c r="AZ17" i="1" s="1"/>
  <c r="AT17" i="1"/>
  <c r="AR17" i="1"/>
  <c r="AP17" i="1"/>
  <c r="AJ17" i="1"/>
  <c r="AH17" i="1"/>
  <c r="AB17" i="1"/>
  <c r="Z17" i="1"/>
  <c r="T17" i="1"/>
  <c r="R17" i="1"/>
  <c r="L17" i="1"/>
  <c r="J17" i="1"/>
  <c r="AV16" i="1"/>
  <c r="AT16" i="1"/>
  <c r="AR16" i="1"/>
  <c r="AP16" i="1"/>
  <c r="AJ16" i="1"/>
  <c r="AH16" i="1"/>
  <c r="AB16" i="1"/>
  <c r="Z16" i="1"/>
  <c r="T16" i="1"/>
  <c r="R16" i="1"/>
  <c r="L16" i="1"/>
  <c r="J16" i="1"/>
  <c r="AV15" i="1"/>
  <c r="AT15" i="1"/>
  <c r="AZ15" i="1" s="1"/>
  <c r="AR15" i="1"/>
  <c r="AP15" i="1"/>
  <c r="AJ15" i="1"/>
  <c r="AH15" i="1"/>
  <c r="AB15" i="1"/>
  <c r="Z15" i="1"/>
  <c r="T15" i="1"/>
  <c r="R15" i="1"/>
  <c r="L15" i="1"/>
  <c r="J15" i="1"/>
  <c r="AV14" i="1"/>
  <c r="AT14" i="1"/>
  <c r="AR14" i="1"/>
  <c r="AP14" i="1"/>
  <c r="AJ14" i="1"/>
  <c r="AH14" i="1"/>
  <c r="AB14" i="1"/>
  <c r="Z14" i="1"/>
  <c r="T14" i="1"/>
  <c r="R14" i="1"/>
  <c r="L14" i="1"/>
  <c r="J14" i="1"/>
  <c r="AN11" i="1"/>
  <c r="AN12" i="1" s="1"/>
  <c r="AL11" i="1"/>
  <c r="AL12" i="1" s="1"/>
  <c r="AH11" i="1"/>
  <c r="AF11" i="1"/>
  <c r="AF12" i="1" s="1"/>
  <c r="AD11" i="1"/>
  <c r="AD12" i="1" s="1"/>
  <c r="X11" i="1"/>
  <c r="X12" i="1" s="1"/>
  <c r="V11" i="1"/>
  <c r="V12" i="1" s="1"/>
  <c r="R11" i="1"/>
  <c r="P11" i="1"/>
  <c r="P12" i="1" s="1"/>
  <c r="N11" i="1"/>
  <c r="N12" i="1" s="1"/>
  <c r="H11" i="1"/>
  <c r="J11" i="1" s="1"/>
  <c r="F11" i="1"/>
  <c r="F12" i="1" s="1"/>
  <c r="AX10" i="1"/>
  <c r="AV10" i="1"/>
  <c r="AZ10" i="1" s="1"/>
  <c r="AT10" i="1"/>
  <c r="AR10" i="1"/>
  <c r="AP10" i="1"/>
  <c r="AJ10" i="1"/>
  <c r="AH10" i="1"/>
  <c r="AB10" i="1"/>
  <c r="Z10" i="1"/>
  <c r="T10" i="1"/>
  <c r="R10" i="1"/>
  <c r="L10" i="1"/>
  <c r="J10" i="1"/>
  <c r="AV9" i="1"/>
  <c r="AZ9" i="1" s="1"/>
  <c r="AT9" i="1"/>
  <c r="AR9" i="1"/>
  <c r="AP9" i="1"/>
  <c r="AJ9" i="1"/>
  <c r="AH9" i="1"/>
  <c r="AB9" i="1"/>
  <c r="Z9" i="1"/>
  <c r="T9" i="1"/>
  <c r="R9" i="1"/>
  <c r="L9" i="1"/>
  <c r="J9" i="1"/>
  <c r="AV8" i="1"/>
  <c r="AT8" i="1"/>
  <c r="AR8" i="1"/>
  <c r="AP8" i="1"/>
  <c r="AJ8" i="1"/>
  <c r="AH8" i="1"/>
  <c r="AB8" i="1"/>
  <c r="Z8" i="1"/>
  <c r="T8" i="1"/>
  <c r="R8" i="1"/>
  <c r="L8" i="1"/>
  <c r="J8" i="1"/>
  <c r="AV7" i="1"/>
  <c r="AZ7" i="1" s="1"/>
  <c r="AT7" i="1"/>
  <c r="AR7" i="1"/>
  <c r="AP7" i="1"/>
  <c r="AJ7" i="1"/>
  <c r="AH7" i="1"/>
  <c r="AB7" i="1"/>
  <c r="Z7" i="1"/>
  <c r="T7" i="1"/>
  <c r="R7" i="1"/>
  <c r="L7" i="1"/>
  <c r="J7" i="1"/>
  <c r="AV6" i="1"/>
  <c r="AZ6" i="1" s="1"/>
  <c r="AT6" i="1"/>
  <c r="AX6" i="1" s="1"/>
  <c r="AR6" i="1"/>
  <c r="AP6" i="1"/>
  <c r="AJ6" i="1"/>
  <c r="AH6" i="1"/>
  <c r="AB6" i="1"/>
  <c r="Z6" i="1"/>
  <c r="T6" i="1"/>
  <c r="R6" i="1"/>
  <c r="L6" i="1"/>
  <c r="J6" i="1"/>
  <c r="AV5" i="1"/>
  <c r="AT5" i="1"/>
  <c r="AR5" i="1"/>
  <c r="AP5" i="1"/>
  <c r="AJ5" i="1"/>
  <c r="AH5" i="1"/>
  <c r="AB5" i="1"/>
  <c r="Z5" i="1"/>
  <c r="T5" i="1"/>
  <c r="R5" i="1"/>
  <c r="L5" i="1"/>
  <c r="J5" i="1"/>
  <c r="AH43" i="1" l="1"/>
  <c r="L43" i="1"/>
  <c r="AX41" i="1"/>
  <c r="Z43" i="1"/>
  <c r="AP11" i="1"/>
  <c r="L11" i="1"/>
  <c r="AB11" i="1"/>
  <c r="AR11" i="1"/>
  <c r="AZ32" i="1"/>
  <c r="AZ34" i="1"/>
  <c r="AZ36" i="1"/>
  <c r="AJ37" i="1"/>
  <c r="AZ8" i="1"/>
  <c r="AZ19" i="1"/>
  <c r="AZ21" i="1"/>
  <c r="AX25" i="1"/>
  <c r="AT37" i="1"/>
  <c r="AP37" i="1"/>
  <c r="Z11" i="1"/>
  <c r="T11" i="1"/>
  <c r="AJ11" i="1"/>
  <c r="AZ14" i="1"/>
  <c r="AZ16" i="1"/>
  <c r="AZ29" i="1"/>
  <c r="AZ33" i="1"/>
  <c r="AZ35" i="1"/>
  <c r="T37" i="1"/>
  <c r="AX20" i="1"/>
  <c r="AZ42" i="1"/>
  <c r="AX9" i="1"/>
  <c r="AX16" i="1"/>
  <c r="AZ24" i="1"/>
  <c r="AX26" i="1"/>
  <c r="AX36" i="1"/>
  <c r="R43" i="1"/>
  <c r="AJ43" i="1"/>
  <c r="AV11" i="1"/>
  <c r="AX18" i="1"/>
  <c r="AX21" i="1"/>
  <c r="AX31" i="1"/>
  <c r="AX33" i="1"/>
  <c r="AX42" i="1"/>
  <c r="T43" i="1"/>
  <c r="AP43" i="1"/>
  <c r="AX23" i="1"/>
  <c r="AZ28" i="1"/>
  <c r="L37" i="1"/>
  <c r="AR37" i="1"/>
  <c r="AR43" i="1"/>
  <c r="AZ5" i="1"/>
  <c r="AX8" i="1"/>
  <c r="AX15" i="1"/>
  <c r="AX17" i="1"/>
  <c r="AZ20" i="1"/>
  <c r="AZ30" i="1"/>
  <c r="R37" i="1"/>
  <c r="AZ41" i="1"/>
  <c r="AB43" i="1"/>
  <c r="AX22" i="1"/>
  <c r="AZ25" i="1"/>
  <c r="AX32" i="1"/>
  <c r="AX7" i="1"/>
  <c r="AX14" i="1"/>
  <c r="AX29" i="1"/>
  <c r="AX34" i="1"/>
  <c r="Z37" i="1"/>
  <c r="AX40" i="1"/>
  <c r="AT12" i="1"/>
  <c r="F38" i="1"/>
  <c r="J12" i="1"/>
  <c r="V38" i="1"/>
  <c r="Z12" i="1"/>
  <c r="AL38" i="1"/>
  <c r="AP12" i="1"/>
  <c r="N38" i="1"/>
  <c r="R12" i="1"/>
  <c r="AD38" i="1"/>
  <c r="AH12" i="1"/>
  <c r="T12" i="1"/>
  <c r="P38" i="1"/>
  <c r="AJ12" i="1"/>
  <c r="AF38" i="1"/>
  <c r="AB12" i="1"/>
  <c r="X38" i="1"/>
  <c r="AR12" i="1"/>
  <c r="AN38" i="1"/>
  <c r="AV37" i="1"/>
  <c r="AZ37" i="1" s="1"/>
  <c r="AX5" i="1"/>
  <c r="AX24" i="1"/>
  <c r="AH37" i="1"/>
  <c r="AT43" i="1"/>
  <c r="H12" i="1"/>
  <c r="AV43" i="1"/>
  <c r="AZ43" i="1" s="1"/>
  <c r="AT11" i="1"/>
  <c r="J37" i="1"/>
  <c r="I10" i="2"/>
  <c r="I17" i="2"/>
  <c r="K16" i="2"/>
  <c r="E19" i="2"/>
  <c r="I16" i="2"/>
  <c r="K17" i="2"/>
  <c r="K8" i="2"/>
  <c r="AZ11" i="1" l="1"/>
  <c r="AX11" i="1"/>
  <c r="AD44" i="1"/>
  <c r="AH38" i="1"/>
  <c r="AT38" i="1"/>
  <c r="F44" i="1"/>
  <c r="N44" i="1"/>
  <c r="R38" i="1"/>
  <c r="AX12" i="1"/>
  <c r="AF44" i="1"/>
  <c r="AJ44" i="1" s="1"/>
  <c r="AJ38" i="1"/>
  <c r="AX37" i="1"/>
  <c r="X44" i="1"/>
  <c r="AB44" i="1" s="1"/>
  <c r="AB38" i="1"/>
  <c r="AV12" i="1"/>
  <c r="AZ12" i="1" s="1"/>
  <c r="L12" i="1"/>
  <c r="H38" i="1"/>
  <c r="J38" i="1" s="1"/>
  <c r="P44" i="1"/>
  <c r="T44" i="1" s="1"/>
  <c r="T38" i="1"/>
  <c r="AP38" i="1"/>
  <c r="AX43" i="1"/>
  <c r="AR44" i="1"/>
  <c r="AR38" i="1"/>
  <c r="V44" i="1"/>
  <c r="Z44" i="1" s="1"/>
  <c r="Z38" i="1"/>
  <c r="I19" i="2"/>
  <c r="K19" i="2"/>
  <c r="AH44" i="1" l="1"/>
  <c r="R44" i="1"/>
  <c r="H44" i="1"/>
  <c r="L38" i="1"/>
  <c r="AV38" i="1"/>
  <c r="AZ38" i="1" s="1"/>
  <c r="J44" i="1"/>
  <c r="AX38" i="1" l="1"/>
  <c r="AZ44" i="1"/>
  <c r="L44" i="1"/>
</calcChain>
</file>

<file path=xl/sharedStrings.xml><?xml version="1.0" encoding="utf-8"?>
<sst xmlns="http://schemas.openxmlformats.org/spreadsheetml/2006/main" count="122" uniqueCount="80">
  <si>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</si>
  <si>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</si>
  <si>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</si>
  <si>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</si>
  <si>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</si>
  <si>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</si>
  <si>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</si>
  <si>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</si>
  <si>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</si>
  <si>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Jan - May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</si>
  <si>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</si>
  <si>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</si>
  <si>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</si>
  <si>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</si>
  <si>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</si>
  <si>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</si>
  <si>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</si>
  <si>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</si>
  <si>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</si>
  <si>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</si>
  <si>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</si>
  <si>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</si>
  <si>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</si>
  <si>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</si>
  <si>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</si>
  <si>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</si>
  <si>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</si>
  <si>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</si>
  <si>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</si>
  <si>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</si>
  <si>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</si>
  <si>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</si>
  <si>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</si>
  <si>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</si>
  <si>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</si>
  <si>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</si>
  <si>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</si>
  <si>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</si>
  <si>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</si>
  <si>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</si>
  <si>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</si>
  <si>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</si>
  <si>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</si>
  <si>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</si>
  <si>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</si>
  <si>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</si>
  <si>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</si>
  <si>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70001 · Interest &amp; Dividend Income</t>
  </si>
  <si>
    <t>70011 · Assessment Fee Income</t>
  </si>
  <si>
    <t>70012 · Other Member Contributions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</si>
  <si>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</si>
  <si>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</si>
  <si>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</si>
  <si>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</si>
  <si>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</si>
  <si>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</si>
  <si>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</si>
  <si>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</si>
  <si>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</si>
  <si>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</si>
  <si>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</si>
  <si>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</si>
  <si>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</si>
  <si>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</si>
  <si>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</si>
  <si>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</si>
  <si>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</si>
  <si>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</si>
  <si>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</si>
  <si>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</si>
  <si>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</si>
  <si>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May 31, 21</t>
  </si>
  <si>
    <t>May 31, 22</t>
  </si>
  <si>
    <t>Member Services</t>
  </si>
  <si>
    <t>Events-Club</t>
  </si>
  <si>
    <t>Events- Non-Member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</si>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</sst>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3" fillId="0" borderId="7" xfId="0" applyNumberFormat="1" applyFont="1" applyBorder="1"/>
    <xf numFmtId="0" fontId="3" fillId="0" borderId="0" xfId="0" applyFont="1"/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CDAD90-08AF-C6A6-7A5A-620A9CA49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7B0D2A4-DB80-40B4-00C9-55FDE7A5CB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826A27B-E02A-4506-9AA7-C059C2A28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19B5267A-BE0A-4474-B23D-E42DE5A2F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FF0DA7C-382E-4A5C-AF8A-99E91FAB9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600D3CB-5569-44DF-92FE-0ABC848F6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7F9BD54-D333-4C3C-82EC-B5E9CF717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C11F98E-1168-4E2E-98B0-D49097D83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1112-43C8-4DF2-A258-B9E5CAE259DD}">
  <sheetPr codeName="Sheet1"/>
  <dimension ref="A1:AZ45"/>
  <sheetViews>
    <sheetView tabSelected="1" topLeftCell="A26" workbookViewId="0">
      <selection activeCell="AT51" sqref="AT51"/>
    </sheetView>
  </sheetViews>
  <sheetFormatPr defaultRowHeight="15.75" x14ac:dyDescent="0.25"/>
  <cols>
    <col min="1" max="4" width="3" style="23" customWidth="1"/>
    <col min="5" max="5" width="48.7109375" style="23" customWidth="1"/>
    <col min="6" max="6" width="9.5703125" style="24" hidden="1" customWidth="1"/>
    <col min="7" max="7" width="2.28515625" style="24" hidden="1" customWidth="1"/>
    <col min="8" max="8" width="9.5703125" style="24" hidden="1" customWidth="1"/>
    <col min="9" max="9" width="2.28515625" style="24" hidden="1" customWidth="1"/>
    <col min="10" max="10" width="17" style="24" hidden="1" customWidth="1"/>
    <col min="11" max="11" width="2.28515625" style="24" hidden="1" customWidth="1"/>
    <col min="12" max="12" width="15" style="24" hidden="1" customWidth="1"/>
    <col min="13" max="13" width="2.28515625" style="24" hidden="1" customWidth="1"/>
    <col min="14" max="14" width="9.5703125" style="24" hidden="1" customWidth="1"/>
    <col min="15" max="15" width="2.28515625" style="24" hidden="1" customWidth="1"/>
    <col min="16" max="16" width="9.5703125" style="24" hidden="1" customWidth="1"/>
    <col min="17" max="17" width="2.28515625" style="24" hidden="1" customWidth="1"/>
    <col min="18" max="18" width="17" style="24" hidden="1" customWidth="1"/>
    <col min="19" max="19" width="2.28515625" style="24" hidden="1" customWidth="1"/>
    <col min="20" max="20" width="15" style="24" hidden="1" customWidth="1"/>
    <col min="21" max="21" width="2.28515625" style="24" hidden="1" customWidth="1"/>
    <col min="22" max="22" width="9.5703125" style="24" hidden="1" customWidth="1"/>
    <col min="23" max="23" width="2.28515625" style="24" hidden="1" customWidth="1"/>
    <col min="24" max="24" width="9.5703125" style="24" hidden="1" customWidth="1"/>
    <col min="25" max="25" width="2.28515625" style="24" hidden="1" customWidth="1"/>
    <col min="26" max="26" width="17" style="24" hidden="1" customWidth="1"/>
    <col min="27" max="27" width="2.28515625" style="24" hidden="1" customWidth="1"/>
    <col min="28" max="28" width="15" style="24" hidden="1" customWidth="1"/>
    <col min="29" max="29" width="2.28515625" style="24" hidden="1" customWidth="1"/>
    <col min="30" max="30" width="9.5703125" style="24" hidden="1" customWidth="1"/>
    <col min="31" max="31" width="2.28515625" style="24" hidden="1" customWidth="1"/>
    <col min="32" max="32" width="9.5703125" style="24" hidden="1" customWidth="1"/>
    <col min="33" max="33" width="2.28515625" style="24" hidden="1" customWidth="1"/>
    <col min="34" max="34" width="17" style="24" hidden="1" customWidth="1"/>
    <col min="35" max="35" width="2.28515625" style="24" hidden="1" customWidth="1"/>
    <col min="36" max="36" width="15" style="24" hidden="1" customWidth="1"/>
    <col min="37" max="37" width="2.28515625" style="24" hidden="1" customWidth="1"/>
    <col min="38" max="38" width="9.5703125" style="24" bestFit="1" customWidth="1"/>
    <col min="39" max="39" width="2.28515625" style="24" customWidth="1"/>
    <col min="40" max="40" width="9.5703125" style="24" bestFit="1" customWidth="1"/>
    <col min="41" max="41" width="2.28515625" style="24" customWidth="1"/>
    <col min="42" max="42" width="17" style="24" bestFit="1" customWidth="1"/>
    <col min="43" max="43" width="2.28515625" style="24" customWidth="1"/>
    <col min="44" max="44" width="15" style="24" bestFit="1" customWidth="1"/>
    <col min="45" max="45" width="2.28515625" style="24" customWidth="1"/>
    <col min="46" max="46" width="14.85546875" style="24" bestFit="1" customWidth="1"/>
    <col min="47" max="47" width="2.28515625" style="24" customWidth="1"/>
    <col min="48" max="48" width="9.5703125" style="24" bestFit="1" customWidth="1"/>
    <col min="49" max="49" width="2.28515625" style="24" customWidth="1"/>
    <col min="50" max="50" width="17" style="24" bestFit="1" customWidth="1"/>
    <col min="51" max="51" width="2.28515625" style="24" customWidth="1"/>
    <col min="52" max="52" width="15" style="24" bestFit="1" customWidth="1"/>
  </cols>
  <sheetData>
    <row r="1" spans="1:52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5" t="s">
        <v>0</v>
      </c>
      <c r="AU1" s="3"/>
      <c r="AV1" s="4"/>
      <c r="AW1" s="3"/>
      <c r="AX1" s="4"/>
      <c r="AY1" s="3"/>
      <c r="AZ1" s="4"/>
    </row>
    <row r="2" spans="1:52" s="22" customFormat="1" ht="17.25" thickTop="1" thickBot="1" x14ac:dyDescent="0.3">
      <c r="A2" s="19"/>
      <c r="B2" s="19"/>
      <c r="C2" s="19"/>
      <c r="D2" s="19"/>
      <c r="E2" s="19"/>
      <c r="F2" s="20" t="s">
        <v>1</v>
      </c>
      <c r="G2" s="21"/>
      <c r="H2" s="20" t="s">
        <v>2</v>
      </c>
      <c r="I2" s="21"/>
      <c r="J2" s="20" t="s">
        <v>3</v>
      </c>
      <c r="K2" s="21"/>
      <c r="L2" s="20" t="s">
        <v>4</v>
      </c>
      <c r="M2" s="21"/>
      <c r="N2" s="20" t="s">
        <v>5</v>
      </c>
      <c r="O2" s="21"/>
      <c r="P2" s="20" t="s">
        <v>2</v>
      </c>
      <c r="Q2" s="21"/>
      <c r="R2" s="20" t="s">
        <v>3</v>
      </c>
      <c r="S2" s="21"/>
      <c r="T2" s="20" t="s">
        <v>4</v>
      </c>
      <c r="U2" s="21"/>
      <c r="V2" s="20" t="s">
        <v>6</v>
      </c>
      <c r="W2" s="21"/>
      <c r="X2" s="20" t="s">
        <v>2</v>
      </c>
      <c r="Y2" s="21"/>
      <c r="Z2" s="20" t="s">
        <v>3</v>
      </c>
      <c r="AA2" s="21"/>
      <c r="AB2" s="20" t="s">
        <v>4</v>
      </c>
      <c r="AC2" s="21"/>
      <c r="AD2" s="20" t="s">
        <v>7</v>
      </c>
      <c r="AE2" s="21"/>
      <c r="AF2" s="20" t="s">
        <v>2</v>
      </c>
      <c r="AG2" s="21"/>
      <c r="AH2" s="20" t="s">
        <v>3</v>
      </c>
      <c r="AI2" s="21"/>
      <c r="AJ2" s="20" t="s">
        <v>4</v>
      </c>
      <c r="AK2" s="21"/>
      <c r="AL2" s="20" t="s">
        <v>8</v>
      </c>
      <c r="AM2" s="21"/>
      <c r="AN2" s="20" t="s">
        <v>2</v>
      </c>
      <c r="AO2" s="21"/>
      <c r="AP2" s="20" t="s">
        <v>3</v>
      </c>
      <c r="AQ2" s="21"/>
      <c r="AR2" s="20" t="s">
        <v>4</v>
      </c>
      <c r="AS2" s="21"/>
      <c r="AT2" s="20" t="s">
        <v>9</v>
      </c>
      <c r="AU2" s="21"/>
      <c r="AV2" s="20" t="s">
        <v>2</v>
      </c>
      <c r="AW2" s="21"/>
      <c r="AX2" s="20" t="s">
        <v>3</v>
      </c>
      <c r="AY2" s="21"/>
      <c r="AZ2" s="20" t="s">
        <v>4</v>
      </c>
    </row>
    <row r="3" spans="1:52" ht="16.5" thickTop="1" x14ac:dyDescent="0.25">
      <c r="A3" s="2"/>
      <c r="B3" s="2" t="s">
        <v>10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</row>
    <row r="4" spans="1:52" x14ac:dyDescent="0.25">
      <c r="A4" s="2"/>
      <c r="B4" s="2"/>
      <c r="C4" s="2"/>
      <c r="D4" s="2" t="s">
        <v>11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</row>
    <row r="5" spans="1:52" x14ac:dyDescent="0.25">
      <c r="A5" s="2"/>
      <c r="B5" s="2"/>
      <c r="C5" s="2"/>
      <c r="D5" s="2"/>
      <c r="E5" s="2" t="s">
        <v>12</v>
      </c>
      <c r="F5" s="6">
        <v>68250</v>
      </c>
      <c r="G5" s="7"/>
      <c r="H5" s="6">
        <v>63750</v>
      </c>
      <c r="I5" s="7"/>
      <c r="J5" s="6">
        <f>ROUND((F5-H5),5)</f>
        <v>4500</v>
      </c>
      <c r="K5" s="7"/>
      <c r="L5" s="8">
        <f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>ROUND((N5-P5),5)</f>
        <v>12500</v>
      </c>
      <c r="S5" s="7"/>
      <c r="T5" s="8">
        <f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>ROUND((V5-X5),5)</f>
        <v>-750</v>
      </c>
      <c r="AA5" s="7"/>
      <c r="AB5" s="8">
        <f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>ROUND((AD5-AF5),5)</f>
        <v>0</v>
      </c>
      <c r="AI5" s="7"/>
      <c r="AJ5" s="8">
        <f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>ROUND((AL5-AN5),5)</f>
        <v>6500</v>
      </c>
      <c r="AQ5" s="7"/>
      <c r="AR5" s="8">
        <f>ROUND(IF(AN5=0, IF(AL5=0, 0, 1), AL5/AN5),5)</f>
        <v>1.1019600000000001</v>
      </c>
      <c r="AS5" s="7"/>
      <c r="AT5" s="6">
        <f>ROUND(F5+N5+V5+AD5+AL5,5)</f>
        <v>341500</v>
      </c>
      <c r="AU5" s="7"/>
      <c r="AV5" s="6">
        <f>ROUND(H5+P5+X5+AF5+AN5,5)</f>
        <v>318750</v>
      </c>
      <c r="AW5" s="7"/>
      <c r="AX5" s="6">
        <f>ROUND((AT5-AV5),5)</f>
        <v>22750</v>
      </c>
      <c r="AY5" s="7"/>
      <c r="AZ5" s="8">
        <f>ROUND(IF(AV5=0, IF(AT5=0, 0, 1), AT5/AV5),5)</f>
        <v>1.0713699999999999</v>
      </c>
    </row>
    <row r="6" spans="1:52" x14ac:dyDescent="0.25">
      <c r="A6" s="2"/>
      <c r="B6" s="2"/>
      <c r="C6" s="2"/>
      <c r="D6" s="2"/>
      <c r="E6" s="2" t="s">
        <v>13</v>
      </c>
      <c r="F6" s="6">
        <v>17234</v>
      </c>
      <c r="G6" s="7"/>
      <c r="H6" s="6">
        <v>54195</v>
      </c>
      <c r="I6" s="7"/>
      <c r="J6" s="6">
        <f>ROUND((F6-H6),5)</f>
        <v>-36961</v>
      </c>
      <c r="K6" s="7"/>
      <c r="L6" s="8">
        <f>ROUND(IF(H6=0, IF(F6=0, 0, 1), F6/H6),5)</f>
        <v>0.318</v>
      </c>
      <c r="M6" s="7"/>
      <c r="N6" s="6">
        <v>32985</v>
      </c>
      <c r="O6" s="7"/>
      <c r="P6" s="6">
        <v>54195</v>
      </c>
      <c r="Q6" s="7"/>
      <c r="R6" s="6">
        <f>ROUND((N6-P6),5)</f>
        <v>-21210</v>
      </c>
      <c r="S6" s="7"/>
      <c r="T6" s="8">
        <f>ROUND(IF(P6=0, IF(N6=0, 0, 1), N6/P6),5)</f>
        <v>0.60863999999999996</v>
      </c>
      <c r="U6" s="7"/>
      <c r="V6" s="6">
        <v>62889</v>
      </c>
      <c r="W6" s="7"/>
      <c r="X6" s="6">
        <v>64195</v>
      </c>
      <c r="Y6" s="7"/>
      <c r="Z6" s="6">
        <f>ROUND((V6-X6),5)</f>
        <v>-1306</v>
      </c>
      <c r="AA6" s="7"/>
      <c r="AB6" s="8">
        <f>ROUND(IF(X6=0, IF(V6=0, 0, 1), V6/X6),5)</f>
        <v>0.97965999999999998</v>
      </c>
      <c r="AC6" s="7"/>
      <c r="AD6" s="6">
        <v>83319</v>
      </c>
      <c r="AE6" s="7"/>
      <c r="AF6" s="6">
        <v>64195</v>
      </c>
      <c r="AG6" s="7"/>
      <c r="AH6" s="6">
        <f>ROUND((AD6-AF6),5)</f>
        <v>19124</v>
      </c>
      <c r="AI6" s="7"/>
      <c r="AJ6" s="8">
        <f>ROUND(IF(AF6=0, IF(AD6=0, 0, 1), AD6/AF6),5)</f>
        <v>1.2979000000000001</v>
      </c>
      <c r="AK6" s="7"/>
      <c r="AL6" s="6">
        <v>80714</v>
      </c>
      <c r="AM6" s="7"/>
      <c r="AN6" s="6">
        <v>69195</v>
      </c>
      <c r="AO6" s="7"/>
      <c r="AP6" s="6">
        <f>ROUND((AL6-AN6),5)</f>
        <v>11519</v>
      </c>
      <c r="AQ6" s="7"/>
      <c r="AR6" s="8">
        <f>ROUND(IF(AN6=0, IF(AL6=0, 0, 1), AL6/AN6),5)</f>
        <v>1.1664699999999999</v>
      </c>
      <c r="AS6" s="7"/>
      <c r="AT6" s="6">
        <f>ROUND(F6+N6+V6+AD6+AL6,5)</f>
        <v>277141</v>
      </c>
      <c r="AU6" s="7"/>
      <c r="AV6" s="6">
        <f>ROUND(H6+P6+X6+AF6+AN6,5)</f>
        <v>305975</v>
      </c>
      <c r="AW6" s="7"/>
      <c r="AX6" s="6">
        <f>ROUND((AT6-AV6),5)</f>
        <v>-28834</v>
      </c>
      <c r="AY6" s="7"/>
      <c r="AZ6" s="8">
        <f>ROUND(IF(AV6=0, IF(AT6=0, 0, 1), AT6/AV6),5)</f>
        <v>0.90576000000000001</v>
      </c>
    </row>
    <row r="7" spans="1:52" x14ac:dyDescent="0.25">
      <c r="A7" s="2"/>
      <c r="B7" s="2"/>
      <c r="C7" s="2"/>
      <c r="D7" s="2"/>
      <c r="E7" s="2" t="s">
        <v>14</v>
      </c>
      <c r="F7" s="6">
        <v>2421</v>
      </c>
      <c r="G7" s="7"/>
      <c r="H7" s="6">
        <v>5774</v>
      </c>
      <c r="I7" s="7"/>
      <c r="J7" s="6">
        <f>ROUND((F7-H7),5)</f>
        <v>-3353</v>
      </c>
      <c r="K7" s="7"/>
      <c r="L7" s="8">
        <f>ROUND(IF(H7=0, IF(F7=0, 0, 1), F7/H7),5)</f>
        <v>0.41929</v>
      </c>
      <c r="M7" s="7"/>
      <c r="N7" s="6">
        <v>4581</v>
      </c>
      <c r="O7" s="7"/>
      <c r="P7" s="6">
        <v>10929</v>
      </c>
      <c r="Q7" s="7"/>
      <c r="R7" s="6">
        <f>ROUND((N7-P7),5)</f>
        <v>-6348</v>
      </c>
      <c r="S7" s="7"/>
      <c r="T7" s="8">
        <f>ROUND(IF(P7=0, IF(N7=0, 0, 1), N7/P7),5)</f>
        <v>0.41915999999999998</v>
      </c>
      <c r="U7" s="7"/>
      <c r="V7" s="6">
        <v>14781</v>
      </c>
      <c r="W7" s="7"/>
      <c r="X7" s="6">
        <v>10692</v>
      </c>
      <c r="Y7" s="7"/>
      <c r="Z7" s="6">
        <f>ROUND((V7-X7),5)</f>
        <v>4089</v>
      </c>
      <c r="AA7" s="7"/>
      <c r="AB7" s="8">
        <f>ROUND(IF(X7=0, IF(V7=0, 0, 1), V7/X7),5)</f>
        <v>1.3824399999999999</v>
      </c>
      <c r="AC7" s="7"/>
      <c r="AD7" s="6">
        <v>21024</v>
      </c>
      <c r="AE7" s="7"/>
      <c r="AF7" s="6">
        <v>13209</v>
      </c>
      <c r="AG7" s="7"/>
      <c r="AH7" s="6">
        <f>ROUND((AD7-AF7),5)</f>
        <v>7815</v>
      </c>
      <c r="AI7" s="7"/>
      <c r="AJ7" s="8">
        <f>ROUND(IF(AF7=0, IF(AD7=0, 0, 1), AD7/AF7),5)</f>
        <v>1.5916399999999999</v>
      </c>
      <c r="AK7" s="7"/>
      <c r="AL7" s="6">
        <v>11405</v>
      </c>
      <c r="AM7" s="7"/>
      <c r="AN7" s="6">
        <v>14664</v>
      </c>
      <c r="AO7" s="7"/>
      <c r="AP7" s="6">
        <f>ROUND((AL7-AN7),5)</f>
        <v>-3259</v>
      </c>
      <c r="AQ7" s="7"/>
      <c r="AR7" s="8">
        <f>ROUND(IF(AN7=0, IF(AL7=0, 0, 1), AL7/AN7),5)</f>
        <v>0.77776000000000001</v>
      </c>
      <c r="AS7" s="7"/>
      <c r="AT7" s="6">
        <f>ROUND(F7+N7+V7+AD7+AL7,5)</f>
        <v>54212</v>
      </c>
      <c r="AU7" s="7"/>
      <c r="AV7" s="6">
        <f>ROUND(H7+P7+X7+AF7+AN7,5)</f>
        <v>55268</v>
      </c>
      <c r="AW7" s="7"/>
      <c r="AX7" s="6">
        <f>ROUND((AT7-AV7),5)</f>
        <v>-1056</v>
      </c>
      <c r="AY7" s="7"/>
      <c r="AZ7" s="8">
        <f>ROUND(IF(AV7=0, IF(AT7=0, 0, 1), AT7/AV7),5)</f>
        <v>0.98089000000000004</v>
      </c>
    </row>
    <row r="8" spans="1:52" x14ac:dyDescent="0.25">
      <c r="A8" s="2"/>
      <c r="B8" s="2"/>
      <c r="C8" s="2"/>
      <c r="D8" s="2"/>
      <c r="E8" s="2" t="s">
        <v>15</v>
      </c>
      <c r="F8" s="6">
        <v>578</v>
      </c>
      <c r="G8" s="7"/>
      <c r="H8" s="6">
        <v>582</v>
      </c>
      <c r="I8" s="7"/>
      <c r="J8" s="6">
        <f>ROUND((F8-H8),5)</f>
        <v>-4</v>
      </c>
      <c r="K8" s="7"/>
      <c r="L8" s="8">
        <f>ROUND(IF(H8=0, IF(F8=0, 0, 1), F8/H8),5)</f>
        <v>0.99312999999999996</v>
      </c>
      <c r="M8" s="7"/>
      <c r="N8" s="6">
        <v>539</v>
      </c>
      <c r="O8" s="7"/>
      <c r="P8" s="6">
        <v>1558</v>
      </c>
      <c r="Q8" s="7"/>
      <c r="R8" s="6">
        <f>ROUND((N8-P8),5)</f>
        <v>-1019</v>
      </c>
      <c r="S8" s="7"/>
      <c r="T8" s="8">
        <f>ROUND(IF(P8=0, IF(N8=0, 0, 1), N8/P8),5)</f>
        <v>0.34595999999999999</v>
      </c>
      <c r="U8" s="7"/>
      <c r="V8" s="6">
        <v>6894</v>
      </c>
      <c r="W8" s="7"/>
      <c r="X8" s="6">
        <v>3385</v>
      </c>
      <c r="Y8" s="7"/>
      <c r="Z8" s="6">
        <f>ROUND((V8-X8),5)</f>
        <v>3509</v>
      </c>
      <c r="AA8" s="7"/>
      <c r="AB8" s="8">
        <f>ROUND(IF(X8=0, IF(V8=0, 0, 1), V8/X8),5)</f>
        <v>2.0366300000000002</v>
      </c>
      <c r="AC8" s="7"/>
      <c r="AD8" s="6">
        <v>8006</v>
      </c>
      <c r="AE8" s="7"/>
      <c r="AF8" s="6">
        <v>3413</v>
      </c>
      <c r="AG8" s="7"/>
      <c r="AH8" s="6">
        <f>ROUND((AD8-AF8),5)</f>
        <v>4593</v>
      </c>
      <c r="AI8" s="7"/>
      <c r="AJ8" s="8">
        <f>ROUND(IF(AF8=0, IF(AD8=0, 0, 1), AD8/AF8),5)</f>
        <v>2.3457400000000002</v>
      </c>
      <c r="AK8" s="7"/>
      <c r="AL8" s="6">
        <v>7262</v>
      </c>
      <c r="AM8" s="7"/>
      <c r="AN8" s="6">
        <v>6112</v>
      </c>
      <c r="AO8" s="7"/>
      <c r="AP8" s="6">
        <f>ROUND((AL8-AN8),5)</f>
        <v>1150</v>
      </c>
      <c r="AQ8" s="7"/>
      <c r="AR8" s="8">
        <f>ROUND(IF(AN8=0, IF(AL8=0, 0, 1), AL8/AN8),5)</f>
        <v>1.18815</v>
      </c>
      <c r="AS8" s="7"/>
      <c r="AT8" s="6">
        <f>ROUND(F8+N8+V8+AD8+AL8,5)</f>
        <v>23279</v>
      </c>
      <c r="AU8" s="7"/>
      <c r="AV8" s="6">
        <f>ROUND(H8+P8+X8+AF8+AN8,5)</f>
        <v>15050</v>
      </c>
      <c r="AW8" s="7"/>
      <c r="AX8" s="6">
        <f>ROUND((AT8-AV8),5)</f>
        <v>8229</v>
      </c>
      <c r="AY8" s="7"/>
      <c r="AZ8" s="8">
        <f>ROUND(IF(AV8=0, IF(AT8=0, 0, 1), AT8/AV8),5)</f>
        <v>1.54678</v>
      </c>
    </row>
    <row r="9" spans="1:52" x14ac:dyDescent="0.25">
      <c r="A9" s="2"/>
      <c r="B9" s="2"/>
      <c r="C9" s="2"/>
      <c r="D9" s="2"/>
      <c r="E9" s="2" t="s">
        <v>16</v>
      </c>
      <c r="F9" s="6">
        <v>0</v>
      </c>
      <c r="G9" s="7"/>
      <c r="H9" s="6">
        <v>3419</v>
      </c>
      <c r="I9" s="7"/>
      <c r="J9" s="6">
        <f>ROUND((F9-H9),5)</f>
        <v>-3419</v>
      </c>
      <c r="K9" s="7"/>
      <c r="L9" s="8">
        <f>ROUND(IF(H9=0, IF(F9=0, 0, 1), F9/H9),5)</f>
        <v>0</v>
      </c>
      <c r="M9" s="7"/>
      <c r="N9" s="6">
        <v>0</v>
      </c>
      <c r="O9" s="7"/>
      <c r="P9" s="6">
        <v>3419</v>
      </c>
      <c r="Q9" s="7"/>
      <c r="R9" s="6">
        <f>ROUND((N9-P9),5)</f>
        <v>-3419</v>
      </c>
      <c r="S9" s="7"/>
      <c r="T9" s="8">
        <f>ROUND(IF(P9=0, IF(N9=0, 0, 1), N9/P9),5)</f>
        <v>0</v>
      </c>
      <c r="U9" s="7"/>
      <c r="V9" s="6">
        <v>1200</v>
      </c>
      <c r="W9" s="7"/>
      <c r="X9" s="6">
        <v>3419</v>
      </c>
      <c r="Y9" s="7"/>
      <c r="Z9" s="6">
        <f>ROUND((V9-X9),5)</f>
        <v>-2219</v>
      </c>
      <c r="AA9" s="7"/>
      <c r="AB9" s="8">
        <f>ROUND(IF(X9=0, IF(V9=0, 0, 1), V9/X9),5)</f>
        <v>0.35098000000000001</v>
      </c>
      <c r="AC9" s="7"/>
      <c r="AD9" s="6">
        <v>0</v>
      </c>
      <c r="AE9" s="7"/>
      <c r="AF9" s="6">
        <v>3419</v>
      </c>
      <c r="AG9" s="7"/>
      <c r="AH9" s="6">
        <f>ROUND((AD9-AF9),5)</f>
        <v>-3419</v>
      </c>
      <c r="AI9" s="7"/>
      <c r="AJ9" s="8">
        <f>ROUND(IF(AF9=0, IF(AD9=0, 0, 1), AD9/AF9),5)</f>
        <v>0</v>
      </c>
      <c r="AK9" s="7"/>
      <c r="AL9" s="6">
        <v>13056</v>
      </c>
      <c r="AM9" s="7"/>
      <c r="AN9" s="6">
        <v>3419</v>
      </c>
      <c r="AO9" s="7"/>
      <c r="AP9" s="6">
        <f>ROUND((AL9-AN9),5)</f>
        <v>9637</v>
      </c>
      <c r="AQ9" s="7"/>
      <c r="AR9" s="8">
        <f>ROUND(IF(AN9=0, IF(AL9=0, 0, 1), AL9/AN9),5)</f>
        <v>3.8186599999999999</v>
      </c>
      <c r="AS9" s="7"/>
      <c r="AT9" s="6">
        <f>ROUND(F9+N9+V9+AD9+AL9,5)</f>
        <v>14256</v>
      </c>
      <c r="AU9" s="7"/>
      <c r="AV9" s="6">
        <f>ROUND(H9+P9+X9+AF9+AN9,5)</f>
        <v>17095</v>
      </c>
      <c r="AW9" s="7"/>
      <c r="AX9" s="6">
        <f>ROUND((AT9-AV9),5)</f>
        <v>-2839</v>
      </c>
      <c r="AY9" s="7"/>
      <c r="AZ9" s="8">
        <f>ROUND(IF(AV9=0, IF(AT9=0, 0, 1), AT9/AV9),5)</f>
        <v>0.83392999999999995</v>
      </c>
    </row>
    <row r="10" spans="1:52" ht="16.5" thickBot="1" x14ac:dyDescent="0.3">
      <c r="A10" s="2"/>
      <c r="B10" s="2"/>
      <c r="C10" s="2"/>
      <c r="D10" s="2"/>
      <c r="E10" s="2" t="s">
        <v>17</v>
      </c>
      <c r="F10" s="9">
        <v>84</v>
      </c>
      <c r="G10" s="7"/>
      <c r="H10" s="9">
        <v>971</v>
      </c>
      <c r="I10" s="7"/>
      <c r="J10" s="9">
        <f>ROUND((F10-H10),5)</f>
        <v>-887</v>
      </c>
      <c r="K10" s="7"/>
      <c r="L10" s="10">
        <f>ROUND(IF(H10=0, IF(F10=0, 0, 1), F10/H10),5)</f>
        <v>8.6510000000000004E-2</v>
      </c>
      <c r="M10" s="7"/>
      <c r="N10" s="9">
        <v>1219</v>
      </c>
      <c r="O10" s="7"/>
      <c r="P10" s="9">
        <v>1081</v>
      </c>
      <c r="Q10" s="7"/>
      <c r="R10" s="9">
        <f>ROUND((N10-P10),5)</f>
        <v>138</v>
      </c>
      <c r="S10" s="7"/>
      <c r="T10" s="10">
        <f>ROUND(IF(P10=0, IF(N10=0, 0, 1), N10/P10),5)</f>
        <v>1.1276600000000001</v>
      </c>
      <c r="U10" s="7"/>
      <c r="V10" s="9">
        <v>1053</v>
      </c>
      <c r="W10" s="7"/>
      <c r="X10" s="9">
        <v>1081</v>
      </c>
      <c r="Y10" s="7"/>
      <c r="Z10" s="9">
        <f>ROUND((V10-X10),5)</f>
        <v>-28</v>
      </c>
      <c r="AA10" s="7"/>
      <c r="AB10" s="10">
        <f>ROUND(IF(X10=0, IF(V10=0, 0, 1), V10/X10),5)</f>
        <v>0.97409999999999997</v>
      </c>
      <c r="AC10" s="7"/>
      <c r="AD10" s="9">
        <v>225</v>
      </c>
      <c r="AE10" s="7"/>
      <c r="AF10" s="9">
        <v>1126</v>
      </c>
      <c r="AG10" s="7"/>
      <c r="AH10" s="9">
        <f>ROUND((AD10-AF10),5)</f>
        <v>-901</v>
      </c>
      <c r="AI10" s="7"/>
      <c r="AJ10" s="10">
        <f>ROUND(IF(AF10=0, IF(AD10=0, 0, 1), AD10/AF10),5)</f>
        <v>0.19982</v>
      </c>
      <c r="AK10" s="7"/>
      <c r="AL10" s="9">
        <v>557</v>
      </c>
      <c r="AM10" s="7"/>
      <c r="AN10" s="9">
        <v>1071</v>
      </c>
      <c r="AO10" s="7"/>
      <c r="AP10" s="9">
        <f>ROUND((AL10-AN10),5)</f>
        <v>-514</v>
      </c>
      <c r="AQ10" s="7"/>
      <c r="AR10" s="10">
        <f>ROUND(IF(AN10=0, IF(AL10=0, 0, 1), AL10/AN10),5)</f>
        <v>0.52007000000000003</v>
      </c>
      <c r="AS10" s="7"/>
      <c r="AT10" s="9">
        <f>ROUND(F10+N10+V10+AD10+AL10,5)</f>
        <v>3138</v>
      </c>
      <c r="AU10" s="7"/>
      <c r="AV10" s="9">
        <f>ROUND(H10+P10+X10+AF10+AN10,5)</f>
        <v>5330</v>
      </c>
      <c r="AW10" s="7"/>
      <c r="AX10" s="9">
        <f>ROUND((AT10-AV10),5)</f>
        <v>-2192</v>
      </c>
      <c r="AY10" s="7"/>
      <c r="AZ10" s="10">
        <f>ROUND(IF(AV10=0, IF(AT10=0, 0, 1), AT10/AV10),5)</f>
        <v>0.58874000000000004</v>
      </c>
    </row>
    <row r="11" spans="1:52" ht="16.5" thickBot="1" x14ac:dyDescent="0.3">
      <c r="A11" s="2"/>
      <c r="B11" s="2"/>
      <c r="C11" s="2"/>
      <c r="D11" s="2" t="s">
        <v>18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>ROUND((F11-H11),5)</f>
        <v>-40124</v>
      </c>
      <c r="K11" s="7"/>
      <c r="L11" s="12">
        <f>ROUND(IF(H11=0, IF(F11=0, 0, 1), F11/H11),5)</f>
        <v>0.68820999999999999</v>
      </c>
      <c r="M11" s="7"/>
      <c r="N11" s="11">
        <f>ROUND(SUM(N4:N10),5)</f>
        <v>115574</v>
      </c>
      <c r="O11" s="7"/>
      <c r="P11" s="11">
        <f>ROUND(SUM(P4:P10),5)</f>
        <v>134932</v>
      </c>
      <c r="Q11" s="7"/>
      <c r="R11" s="11">
        <f>ROUND((N11-P11),5)</f>
        <v>-19358</v>
      </c>
      <c r="S11" s="7"/>
      <c r="T11" s="12">
        <f>ROUND(IF(P11=0, IF(N11=0, 0, 1), N11/P11),5)</f>
        <v>0.85653999999999997</v>
      </c>
      <c r="U11" s="7"/>
      <c r="V11" s="11">
        <f>ROUND(SUM(V4:V10),5)</f>
        <v>149817</v>
      </c>
      <c r="W11" s="7"/>
      <c r="X11" s="11">
        <f>ROUND(SUM(X4:X10),5)</f>
        <v>146522</v>
      </c>
      <c r="Y11" s="7"/>
      <c r="Z11" s="11">
        <f>ROUND((V11-X11),5)</f>
        <v>3295</v>
      </c>
      <c r="AA11" s="7"/>
      <c r="AB11" s="12">
        <f>ROUND(IF(X11=0, IF(V11=0, 0, 1), V11/X11),5)</f>
        <v>1.0224899999999999</v>
      </c>
      <c r="AC11" s="7"/>
      <c r="AD11" s="11">
        <f>ROUND(SUM(AD4:AD10),5)</f>
        <v>176324</v>
      </c>
      <c r="AE11" s="7"/>
      <c r="AF11" s="11">
        <f>ROUND(SUM(AF4:AF10),5)</f>
        <v>149112</v>
      </c>
      <c r="AG11" s="7"/>
      <c r="AH11" s="11">
        <f>ROUND((AD11-AF11),5)</f>
        <v>27212</v>
      </c>
      <c r="AI11" s="7"/>
      <c r="AJ11" s="12">
        <f>ROUND(IF(AF11=0, IF(AD11=0, 0, 1), AD11/AF11),5)</f>
        <v>1.18249</v>
      </c>
      <c r="AK11" s="7"/>
      <c r="AL11" s="11">
        <f>ROUND(SUM(AL4:AL10),5)</f>
        <v>183244</v>
      </c>
      <c r="AM11" s="7"/>
      <c r="AN11" s="11">
        <f>ROUND(SUM(AN4:AN10),5)</f>
        <v>158211</v>
      </c>
      <c r="AO11" s="7"/>
      <c r="AP11" s="11">
        <f>ROUND((AL11-AN11),5)</f>
        <v>25033</v>
      </c>
      <c r="AQ11" s="7"/>
      <c r="AR11" s="12">
        <f>ROUND(IF(AN11=0, IF(AL11=0, 0, 1), AL11/AN11),5)</f>
        <v>1.1582300000000001</v>
      </c>
      <c r="AS11" s="7"/>
      <c r="AT11" s="11">
        <f>ROUND(F11+N11+V11+AD11+AL11,5)</f>
        <v>713526</v>
      </c>
      <c r="AU11" s="7"/>
      <c r="AV11" s="11">
        <f>ROUND(H11+P11+X11+AF11+AN11,5)</f>
        <v>717468</v>
      </c>
      <c r="AW11" s="7"/>
      <c r="AX11" s="11">
        <f>ROUND((AT11-AV11),5)</f>
        <v>-3942</v>
      </c>
      <c r="AY11" s="7"/>
      <c r="AZ11" s="12">
        <f>ROUND(IF(AV11=0, IF(AT11=0, 0, 1), AT11/AV11),5)</f>
        <v>0.99451000000000001</v>
      </c>
    </row>
    <row r="12" spans="1:52" x14ac:dyDescent="0.25">
      <c r="A12" s="2"/>
      <c r="B12" s="2"/>
      <c r="C12" s="2" t="s">
        <v>19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>ROUND((F12-H12),5)</f>
        <v>-40124</v>
      </c>
      <c r="K12" s="7"/>
      <c r="L12" s="8">
        <f>ROUND(IF(H12=0, IF(F12=0, 0, 1), F12/H12),5)</f>
        <v>0.68820999999999999</v>
      </c>
      <c r="M12" s="7"/>
      <c r="N12" s="6">
        <f>N11</f>
        <v>115574</v>
      </c>
      <c r="O12" s="7"/>
      <c r="P12" s="6">
        <f>P11</f>
        <v>134932</v>
      </c>
      <c r="Q12" s="7"/>
      <c r="R12" s="6">
        <f>ROUND((N12-P12),5)</f>
        <v>-19358</v>
      </c>
      <c r="S12" s="7"/>
      <c r="T12" s="8">
        <f>ROUND(IF(P12=0, IF(N12=0, 0, 1), N12/P12),5)</f>
        <v>0.85653999999999997</v>
      </c>
      <c r="U12" s="7"/>
      <c r="V12" s="6">
        <f>V11</f>
        <v>149817</v>
      </c>
      <c r="W12" s="7"/>
      <c r="X12" s="6">
        <f>X11</f>
        <v>146522</v>
      </c>
      <c r="Y12" s="7"/>
      <c r="Z12" s="6">
        <f>ROUND((V12-X12),5)</f>
        <v>3295</v>
      </c>
      <c r="AA12" s="7"/>
      <c r="AB12" s="8">
        <f>ROUND(IF(X12=0, IF(V12=0, 0, 1), V12/X12),5)</f>
        <v>1.0224899999999999</v>
      </c>
      <c r="AC12" s="7"/>
      <c r="AD12" s="6">
        <f>AD11</f>
        <v>176324</v>
      </c>
      <c r="AE12" s="7"/>
      <c r="AF12" s="6">
        <f>AF11</f>
        <v>149112</v>
      </c>
      <c r="AG12" s="7"/>
      <c r="AH12" s="6">
        <f>ROUND((AD12-AF12),5)</f>
        <v>27212</v>
      </c>
      <c r="AI12" s="7"/>
      <c r="AJ12" s="8">
        <f>ROUND(IF(AF12=0, IF(AD12=0, 0, 1), AD12/AF12),5)</f>
        <v>1.18249</v>
      </c>
      <c r="AK12" s="7"/>
      <c r="AL12" s="6">
        <f>AL11</f>
        <v>183244</v>
      </c>
      <c r="AM12" s="7"/>
      <c r="AN12" s="6">
        <f>AN11</f>
        <v>158211</v>
      </c>
      <c r="AO12" s="7"/>
      <c r="AP12" s="6">
        <f>ROUND((AL12-AN12),5)</f>
        <v>25033</v>
      </c>
      <c r="AQ12" s="7"/>
      <c r="AR12" s="8">
        <f>ROUND(IF(AN12=0, IF(AL12=0, 0, 1), AL12/AN12),5)</f>
        <v>1.1582300000000001</v>
      </c>
      <c r="AS12" s="7"/>
      <c r="AT12" s="6">
        <f>ROUND(F12+N12+V12+AD12+AL12,5)</f>
        <v>713526</v>
      </c>
      <c r="AU12" s="7"/>
      <c r="AV12" s="6">
        <f>ROUND(H12+P12+X12+AF12+AN12,5)</f>
        <v>717468</v>
      </c>
      <c r="AW12" s="7"/>
      <c r="AX12" s="6">
        <f>ROUND((AT12-AV12),5)</f>
        <v>-3942</v>
      </c>
      <c r="AY12" s="7"/>
      <c r="AZ12" s="8">
        <f>ROUND(IF(AV12=0, IF(AT12=0, 0, 1), AT12/AV12),5)</f>
        <v>0.99451000000000001</v>
      </c>
    </row>
    <row r="13" spans="1:52" x14ac:dyDescent="0.25">
      <c r="A13" s="2"/>
      <c r="B13" s="2"/>
      <c r="C13" s="2"/>
      <c r="D13" s="2" t="s">
        <v>20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</row>
    <row r="14" spans="1:52" x14ac:dyDescent="0.25">
      <c r="A14" s="2"/>
      <c r="B14" s="2"/>
      <c r="C14" s="2"/>
      <c r="D14" s="2"/>
      <c r="E14" s="2" t="s">
        <v>21</v>
      </c>
      <c r="F14" s="6">
        <v>13212</v>
      </c>
      <c r="G14" s="7"/>
      <c r="H14" s="6">
        <v>27160</v>
      </c>
      <c r="I14" s="7"/>
      <c r="J14" s="6">
        <f>ROUND((F14-H14),5)</f>
        <v>-13948</v>
      </c>
      <c r="K14" s="7"/>
      <c r="L14" s="8">
        <f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>ROUND((N14-P14),5)</f>
        <v>-9136</v>
      </c>
      <c r="S14" s="7"/>
      <c r="T14" s="8">
        <f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>ROUND((V14-X14),5)</f>
        <v>-5403</v>
      </c>
      <c r="AA14" s="7"/>
      <c r="AB14" s="8">
        <f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>ROUND((AD14-AF14),5)</f>
        <v>-950</v>
      </c>
      <c r="AI14" s="7"/>
      <c r="AJ14" s="8">
        <f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>ROUND((AL14-AN14),5)</f>
        <v>-171</v>
      </c>
      <c r="AQ14" s="7"/>
      <c r="AR14" s="8">
        <f>ROUND(IF(AN14=0, IF(AL14=0, 0, 1), AL14/AN14),5)</f>
        <v>0.99370000000000003</v>
      </c>
      <c r="AS14" s="7"/>
      <c r="AT14" s="6">
        <f>ROUND(F14+N14+V14+AD14+AL14,5)</f>
        <v>106192</v>
      </c>
      <c r="AU14" s="7"/>
      <c r="AV14" s="6">
        <f>ROUND(H14+P14+X14+AF14+AN14,5)</f>
        <v>135800</v>
      </c>
      <c r="AW14" s="7"/>
      <c r="AX14" s="6">
        <f>ROUND((AT14-AV14),5)</f>
        <v>-29608</v>
      </c>
      <c r="AY14" s="7"/>
      <c r="AZ14" s="8">
        <f>ROUND(IF(AV14=0, IF(AT14=0, 0, 1), AT14/AV14),5)</f>
        <v>0.78197000000000005</v>
      </c>
    </row>
    <row r="15" spans="1:52" x14ac:dyDescent="0.25">
      <c r="A15" s="2"/>
      <c r="B15" s="2"/>
      <c r="C15" s="2"/>
      <c r="D15" s="2"/>
      <c r="E15" s="2" t="s">
        <v>22</v>
      </c>
      <c r="F15" s="6">
        <v>3940</v>
      </c>
      <c r="G15" s="7"/>
      <c r="H15" s="6">
        <v>12843</v>
      </c>
      <c r="I15" s="7"/>
      <c r="J15" s="6">
        <f>ROUND((F15-H15),5)</f>
        <v>-8903</v>
      </c>
      <c r="K15" s="7"/>
      <c r="L15" s="8">
        <f>ROUND(IF(H15=0, IF(F15=0, 0, 1), F15/H15),5)</f>
        <v>0.30678</v>
      </c>
      <c r="M15" s="7"/>
      <c r="N15" s="6">
        <v>7765</v>
      </c>
      <c r="O15" s="7"/>
      <c r="P15" s="6">
        <v>13169</v>
      </c>
      <c r="Q15" s="7"/>
      <c r="R15" s="6">
        <f>ROUND((N15-P15),5)</f>
        <v>-5404</v>
      </c>
      <c r="S15" s="7"/>
      <c r="T15" s="8">
        <f>ROUND(IF(P15=0, IF(N15=0, 0, 1), N15/P15),5)</f>
        <v>0.58964000000000005</v>
      </c>
      <c r="U15" s="7"/>
      <c r="V15" s="6">
        <v>12094</v>
      </c>
      <c r="W15" s="7"/>
      <c r="X15" s="6">
        <v>12822</v>
      </c>
      <c r="Y15" s="7"/>
      <c r="Z15" s="6">
        <f>ROUND((V15-X15),5)</f>
        <v>-728</v>
      </c>
      <c r="AA15" s="7"/>
      <c r="AB15" s="8">
        <f>ROUND(IF(X15=0, IF(V15=0, 0, 1), V15/X15),5)</f>
        <v>0.94321999999999995</v>
      </c>
      <c r="AC15" s="7"/>
      <c r="AD15" s="6">
        <v>16470</v>
      </c>
      <c r="AE15" s="7"/>
      <c r="AF15" s="6">
        <v>13421</v>
      </c>
      <c r="AG15" s="7"/>
      <c r="AH15" s="6">
        <f>ROUND((AD15-AF15),5)</f>
        <v>3049</v>
      </c>
      <c r="AI15" s="7"/>
      <c r="AJ15" s="8">
        <f>ROUND(IF(AF15=0, IF(AD15=0, 0, 1), AD15/AF15),5)</f>
        <v>1.2271799999999999</v>
      </c>
      <c r="AK15" s="7"/>
      <c r="AL15" s="6">
        <v>13076</v>
      </c>
      <c r="AM15" s="7"/>
      <c r="AN15" s="6">
        <v>13031</v>
      </c>
      <c r="AO15" s="7"/>
      <c r="AP15" s="6">
        <f>ROUND((AL15-AN15),5)</f>
        <v>45</v>
      </c>
      <c r="AQ15" s="7"/>
      <c r="AR15" s="8">
        <f>ROUND(IF(AN15=0, IF(AL15=0, 0, 1), AL15/AN15),5)</f>
        <v>1.00345</v>
      </c>
      <c r="AS15" s="7"/>
      <c r="AT15" s="6">
        <f>ROUND(F15+N15+V15+AD15+AL15,5)</f>
        <v>53345</v>
      </c>
      <c r="AU15" s="7"/>
      <c r="AV15" s="6">
        <f>ROUND(H15+P15+X15+AF15+AN15,5)</f>
        <v>65286</v>
      </c>
      <c r="AW15" s="7"/>
      <c r="AX15" s="6">
        <f>ROUND((AT15-AV15),5)</f>
        <v>-11941</v>
      </c>
      <c r="AY15" s="7"/>
      <c r="AZ15" s="8">
        <f>ROUND(IF(AV15=0, IF(AT15=0, 0, 1), AT15/AV15),5)</f>
        <v>0.81710000000000005</v>
      </c>
    </row>
    <row r="16" spans="1:52" x14ac:dyDescent="0.25">
      <c r="A16" s="2"/>
      <c r="B16" s="2"/>
      <c r="C16" s="2"/>
      <c r="D16" s="2"/>
      <c r="E16" s="2" t="s">
        <v>23</v>
      </c>
      <c r="F16" s="6">
        <v>27627</v>
      </c>
      <c r="G16" s="7"/>
      <c r="H16" s="6">
        <v>29763</v>
      </c>
      <c r="I16" s="7"/>
      <c r="J16" s="6">
        <f>ROUND((F16-H16),5)</f>
        <v>-2136</v>
      </c>
      <c r="K16" s="7"/>
      <c r="L16" s="8">
        <f>ROUND(IF(H16=0, IF(F16=0, 0, 1), F16/H16),5)</f>
        <v>0.92823</v>
      </c>
      <c r="M16" s="7"/>
      <c r="N16" s="6">
        <v>27808</v>
      </c>
      <c r="O16" s="7"/>
      <c r="P16" s="6">
        <v>29763</v>
      </c>
      <c r="Q16" s="7"/>
      <c r="R16" s="6">
        <f>ROUND((N16-P16),5)</f>
        <v>-1955</v>
      </c>
      <c r="S16" s="7"/>
      <c r="T16" s="8">
        <f>ROUND(IF(P16=0, IF(N16=0, 0, 1), N16/P16),5)</f>
        <v>0.93430999999999997</v>
      </c>
      <c r="U16" s="7"/>
      <c r="V16" s="6">
        <v>26255</v>
      </c>
      <c r="W16" s="7"/>
      <c r="X16" s="6">
        <v>29763</v>
      </c>
      <c r="Y16" s="7"/>
      <c r="Z16" s="6">
        <f>ROUND((V16-X16),5)</f>
        <v>-3508</v>
      </c>
      <c r="AA16" s="7"/>
      <c r="AB16" s="8">
        <f>ROUND(IF(X16=0, IF(V16=0, 0, 1), V16/X16),5)</f>
        <v>0.88214000000000004</v>
      </c>
      <c r="AC16" s="7"/>
      <c r="AD16" s="6">
        <v>27212</v>
      </c>
      <c r="AE16" s="7"/>
      <c r="AF16" s="6">
        <v>29763</v>
      </c>
      <c r="AG16" s="7"/>
      <c r="AH16" s="6">
        <f>ROUND((AD16-AF16),5)</f>
        <v>-2551</v>
      </c>
      <c r="AI16" s="7"/>
      <c r="AJ16" s="8">
        <f>ROUND(IF(AF16=0, IF(AD16=0, 0, 1), AD16/AF16),5)</f>
        <v>0.91429000000000005</v>
      </c>
      <c r="AK16" s="7"/>
      <c r="AL16" s="6">
        <v>27505</v>
      </c>
      <c r="AM16" s="7"/>
      <c r="AN16" s="6">
        <v>29763</v>
      </c>
      <c r="AO16" s="7"/>
      <c r="AP16" s="6">
        <f>ROUND((AL16-AN16),5)</f>
        <v>-2258</v>
      </c>
      <c r="AQ16" s="7"/>
      <c r="AR16" s="8">
        <f>ROUND(IF(AN16=0, IF(AL16=0, 0, 1), AL16/AN16),5)</f>
        <v>0.92413000000000001</v>
      </c>
      <c r="AS16" s="7"/>
      <c r="AT16" s="6">
        <f>ROUND(F16+N16+V16+AD16+AL16,5)</f>
        <v>136407</v>
      </c>
      <c r="AU16" s="7"/>
      <c r="AV16" s="6">
        <f>ROUND(H16+P16+X16+AF16+AN16,5)</f>
        <v>148815</v>
      </c>
      <c r="AW16" s="7"/>
      <c r="AX16" s="6">
        <f>ROUND((AT16-AV16),5)</f>
        <v>-12408</v>
      </c>
      <c r="AY16" s="7"/>
      <c r="AZ16" s="8">
        <f>ROUND(IF(AV16=0, IF(AT16=0, 0, 1), AT16/AV16),5)</f>
        <v>0.91661999999999999</v>
      </c>
    </row>
    <row r="17" spans="1:52" x14ac:dyDescent="0.25">
      <c r="A17" s="2"/>
      <c r="B17" s="2"/>
      <c r="C17" s="2"/>
      <c r="D17" s="2"/>
      <c r="E17" s="2" t="s">
        <v>24</v>
      </c>
      <c r="F17" s="6">
        <v>20808</v>
      </c>
      <c r="G17" s="7"/>
      <c r="H17" s="6">
        <v>26078</v>
      </c>
      <c r="I17" s="7"/>
      <c r="J17" s="6">
        <f>ROUND((F17-H17),5)</f>
        <v>-5270</v>
      </c>
      <c r="K17" s="7"/>
      <c r="L17" s="8">
        <f>ROUND(IF(H17=0, IF(F17=0, 0, 1), F17/H17),5)</f>
        <v>0.79791000000000001</v>
      </c>
      <c r="M17" s="7"/>
      <c r="N17" s="6">
        <v>23718</v>
      </c>
      <c r="O17" s="7"/>
      <c r="P17" s="6">
        <v>26078</v>
      </c>
      <c r="Q17" s="7"/>
      <c r="R17" s="6">
        <f>ROUND((N17-P17),5)</f>
        <v>-2360</v>
      </c>
      <c r="S17" s="7"/>
      <c r="T17" s="8">
        <f>ROUND(IF(P17=0, IF(N17=0, 0, 1), N17/P17),5)</f>
        <v>0.90949999999999998</v>
      </c>
      <c r="U17" s="7"/>
      <c r="V17" s="6">
        <v>22983</v>
      </c>
      <c r="W17" s="7"/>
      <c r="X17" s="6">
        <v>26078</v>
      </c>
      <c r="Y17" s="7"/>
      <c r="Z17" s="6">
        <f>ROUND((V17-X17),5)</f>
        <v>-3095</v>
      </c>
      <c r="AA17" s="7"/>
      <c r="AB17" s="8">
        <f>ROUND(IF(X17=0, IF(V17=0, 0, 1), V17/X17),5)</f>
        <v>0.88131999999999999</v>
      </c>
      <c r="AC17" s="7"/>
      <c r="AD17" s="6">
        <v>27205</v>
      </c>
      <c r="AE17" s="7"/>
      <c r="AF17" s="6">
        <v>26078</v>
      </c>
      <c r="AG17" s="7"/>
      <c r="AH17" s="6">
        <f>ROUND((AD17-AF17),5)</f>
        <v>1127</v>
      </c>
      <c r="AI17" s="7"/>
      <c r="AJ17" s="8">
        <f>ROUND(IF(AF17=0, IF(AD17=0, 0, 1), AD17/AF17),5)</f>
        <v>1.04322</v>
      </c>
      <c r="AK17" s="7"/>
      <c r="AL17" s="6">
        <v>43071</v>
      </c>
      <c r="AM17" s="7"/>
      <c r="AN17" s="6">
        <v>26078</v>
      </c>
      <c r="AO17" s="7"/>
      <c r="AP17" s="6">
        <f>ROUND((AL17-AN17),5)</f>
        <v>16993</v>
      </c>
      <c r="AQ17" s="7"/>
      <c r="AR17" s="8">
        <f>ROUND(IF(AN17=0, IF(AL17=0, 0, 1), AL17/AN17),5)</f>
        <v>1.6516200000000001</v>
      </c>
      <c r="AS17" s="7"/>
      <c r="AT17" s="6">
        <f>ROUND(F17+N17+V17+AD17+AL17,5)</f>
        <v>137785</v>
      </c>
      <c r="AU17" s="7"/>
      <c r="AV17" s="6">
        <f>ROUND(H17+P17+X17+AF17+AN17,5)</f>
        <v>130390</v>
      </c>
      <c r="AW17" s="7"/>
      <c r="AX17" s="6">
        <f>ROUND((AT17-AV17),5)</f>
        <v>7395</v>
      </c>
      <c r="AY17" s="7"/>
      <c r="AZ17" s="8">
        <f>ROUND(IF(AV17=0, IF(AT17=0, 0, 1), AT17/AV17),5)</f>
        <v>1.05671</v>
      </c>
    </row>
    <row r="18" spans="1:52" x14ac:dyDescent="0.25">
      <c r="A18" s="2"/>
      <c r="B18" s="2"/>
      <c r="C18" s="2"/>
      <c r="D18" s="2"/>
      <c r="E18" s="2" t="s">
        <v>25</v>
      </c>
      <c r="F18" s="6">
        <v>1136</v>
      </c>
      <c r="G18" s="7"/>
      <c r="H18" s="6">
        <v>1775</v>
      </c>
      <c r="I18" s="7"/>
      <c r="J18" s="6">
        <f>ROUND((F18-H18),5)</f>
        <v>-639</v>
      </c>
      <c r="K18" s="7"/>
      <c r="L18" s="8">
        <f>ROUND(IF(H18=0, IF(F18=0, 0, 1), F18/H18),5)</f>
        <v>0.64</v>
      </c>
      <c r="M18" s="7"/>
      <c r="N18" s="6">
        <v>564</v>
      </c>
      <c r="O18" s="7"/>
      <c r="P18" s="6">
        <v>1775</v>
      </c>
      <c r="Q18" s="7"/>
      <c r="R18" s="6">
        <f>ROUND((N18-P18),5)</f>
        <v>-1211</v>
      </c>
      <c r="S18" s="7"/>
      <c r="T18" s="8">
        <f>ROUND(IF(P18=0, IF(N18=0, 0, 1), N18/P18),5)</f>
        <v>0.31774999999999998</v>
      </c>
      <c r="U18" s="7"/>
      <c r="V18" s="6">
        <v>1211</v>
      </c>
      <c r="W18" s="7"/>
      <c r="X18" s="6">
        <v>1775</v>
      </c>
      <c r="Y18" s="7"/>
      <c r="Z18" s="6">
        <f>ROUND((V18-X18),5)</f>
        <v>-564</v>
      </c>
      <c r="AA18" s="7"/>
      <c r="AB18" s="8">
        <f>ROUND(IF(X18=0, IF(V18=0, 0, 1), V18/X18),5)</f>
        <v>0.68225000000000002</v>
      </c>
      <c r="AC18" s="7"/>
      <c r="AD18" s="6">
        <v>739</v>
      </c>
      <c r="AE18" s="7"/>
      <c r="AF18" s="6">
        <v>1775</v>
      </c>
      <c r="AG18" s="7"/>
      <c r="AH18" s="6">
        <f>ROUND((AD18-AF18),5)</f>
        <v>-1036</v>
      </c>
      <c r="AI18" s="7"/>
      <c r="AJ18" s="8">
        <f>ROUND(IF(AF18=0, IF(AD18=0, 0, 1), AD18/AF18),5)</f>
        <v>0.41633999999999999</v>
      </c>
      <c r="AK18" s="7"/>
      <c r="AL18" s="6">
        <v>1161</v>
      </c>
      <c r="AM18" s="7"/>
      <c r="AN18" s="6">
        <v>1775</v>
      </c>
      <c r="AO18" s="7"/>
      <c r="AP18" s="6">
        <f>ROUND((AL18-AN18),5)</f>
        <v>-614</v>
      </c>
      <c r="AQ18" s="7"/>
      <c r="AR18" s="8">
        <f>ROUND(IF(AN18=0, IF(AL18=0, 0, 1), AL18/AN18),5)</f>
        <v>0.65407999999999999</v>
      </c>
      <c r="AS18" s="7"/>
      <c r="AT18" s="6">
        <f>ROUND(F18+N18+V18+AD18+AL18,5)</f>
        <v>4811</v>
      </c>
      <c r="AU18" s="7"/>
      <c r="AV18" s="6">
        <f>ROUND(H18+P18+X18+AF18+AN18,5)</f>
        <v>8875</v>
      </c>
      <c r="AW18" s="7"/>
      <c r="AX18" s="6">
        <f>ROUND((AT18-AV18),5)</f>
        <v>-4064</v>
      </c>
      <c r="AY18" s="7"/>
      <c r="AZ18" s="8">
        <f>ROUND(IF(AV18=0, IF(AT18=0, 0, 1), AT18/AV18),5)</f>
        <v>0.54208000000000001</v>
      </c>
    </row>
    <row r="19" spans="1:52" x14ac:dyDescent="0.25">
      <c r="A19" s="2"/>
      <c r="B19" s="2"/>
      <c r="C19" s="2"/>
      <c r="D19" s="2"/>
      <c r="E19" s="2" t="s">
        <v>26</v>
      </c>
      <c r="F19" s="6">
        <v>0</v>
      </c>
      <c r="G19" s="7"/>
      <c r="H19" s="6">
        <v>3966</v>
      </c>
      <c r="I19" s="7"/>
      <c r="J19" s="6">
        <f>ROUND((F19-H19),5)</f>
        <v>-3966</v>
      </c>
      <c r="K19" s="7"/>
      <c r="L19" s="8">
        <f>ROUND(IF(H19=0, IF(F19=0, 0, 1), F19/H19),5)</f>
        <v>0</v>
      </c>
      <c r="M19" s="7"/>
      <c r="N19" s="6">
        <v>1400</v>
      </c>
      <c r="O19" s="7"/>
      <c r="P19" s="6">
        <v>3966</v>
      </c>
      <c r="Q19" s="7"/>
      <c r="R19" s="6">
        <f>ROUND((N19-P19),5)</f>
        <v>-2566</v>
      </c>
      <c r="S19" s="7"/>
      <c r="T19" s="8">
        <f>ROUND(IF(P19=0, IF(N19=0, 0, 1), N19/P19),5)</f>
        <v>0.35299999999999998</v>
      </c>
      <c r="U19" s="7"/>
      <c r="V19" s="6">
        <v>2115</v>
      </c>
      <c r="W19" s="7"/>
      <c r="X19" s="6">
        <v>3966</v>
      </c>
      <c r="Y19" s="7"/>
      <c r="Z19" s="6">
        <f>ROUND((V19-X19),5)</f>
        <v>-1851</v>
      </c>
      <c r="AA19" s="7"/>
      <c r="AB19" s="8">
        <f>ROUND(IF(X19=0, IF(V19=0, 0, 1), V19/X19),5)</f>
        <v>0.53327999999999998</v>
      </c>
      <c r="AC19" s="7"/>
      <c r="AD19" s="6">
        <v>6654</v>
      </c>
      <c r="AE19" s="7"/>
      <c r="AF19" s="6">
        <v>3966</v>
      </c>
      <c r="AG19" s="7"/>
      <c r="AH19" s="6">
        <f>ROUND((AD19-AF19),5)</f>
        <v>2688</v>
      </c>
      <c r="AI19" s="7"/>
      <c r="AJ19" s="8">
        <f>ROUND(IF(AF19=0, IF(AD19=0, 0, 1), AD19/AF19),5)</f>
        <v>1.6777599999999999</v>
      </c>
      <c r="AK19" s="7"/>
      <c r="AL19" s="6">
        <v>804</v>
      </c>
      <c r="AM19" s="7"/>
      <c r="AN19" s="6">
        <v>3966</v>
      </c>
      <c r="AO19" s="7"/>
      <c r="AP19" s="6">
        <f>ROUND((AL19-AN19),5)</f>
        <v>-3162</v>
      </c>
      <c r="AQ19" s="7"/>
      <c r="AR19" s="8">
        <f>ROUND(IF(AN19=0, IF(AL19=0, 0, 1), AL19/AN19),5)</f>
        <v>0.20272000000000001</v>
      </c>
      <c r="AS19" s="7"/>
      <c r="AT19" s="6">
        <f>ROUND(F19+N19+V19+AD19+AL19,5)</f>
        <v>10973</v>
      </c>
      <c r="AU19" s="7"/>
      <c r="AV19" s="6">
        <f>ROUND(H19+P19+X19+AF19+AN19,5)</f>
        <v>19830</v>
      </c>
      <c r="AW19" s="7"/>
      <c r="AX19" s="6">
        <f>ROUND((AT19-AV19),5)</f>
        <v>-8857</v>
      </c>
      <c r="AY19" s="7"/>
      <c r="AZ19" s="8">
        <f>ROUND(IF(AV19=0, IF(AT19=0, 0, 1), AT19/AV19),5)</f>
        <v>0.55335000000000001</v>
      </c>
    </row>
    <row r="20" spans="1:52" x14ac:dyDescent="0.25">
      <c r="A20" s="2"/>
      <c r="B20" s="2"/>
      <c r="C20" s="2"/>
      <c r="D20" s="2"/>
      <c r="E20" s="2" t="s">
        <v>27</v>
      </c>
      <c r="F20" s="6">
        <v>24106</v>
      </c>
      <c r="G20" s="7"/>
      <c r="H20" s="6">
        <v>23976</v>
      </c>
      <c r="I20" s="7"/>
      <c r="J20" s="6">
        <f>ROUND((F20-H20),5)</f>
        <v>130</v>
      </c>
      <c r="K20" s="7"/>
      <c r="L20" s="8">
        <f>ROUND(IF(H20=0, IF(F20=0, 0, 1), F20/H20),5)</f>
        <v>1.00542</v>
      </c>
      <c r="M20" s="7"/>
      <c r="N20" s="6">
        <v>26073</v>
      </c>
      <c r="O20" s="7"/>
      <c r="P20" s="6">
        <v>23976</v>
      </c>
      <c r="Q20" s="7"/>
      <c r="R20" s="6">
        <f>ROUND((N20-P20),5)</f>
        <v>2097</v>
      </c>
      <c r="S20" s="7"/>
      <c r="T20" s="8">
        <f>ROUND(IF(P20=0, IF(N20=0, 0, 1), N20/P20),5)</f>
        <v>1.0874600000000001</v>
      </c>
      <c r="U20" s="7"/>
      <c r="V20" s="6">
        <v>23426</v>
      </c>
      <c r="W20" s="7"/>
      <c r="X20" s="6">
        <v>23976</v>
      </c>
      <c r="Y20" s="7"/>
      <c r="Z20" s="6">
        <f>ROUND((V20-X20),5)</f>
        <v>-550</v>
      </c>
      <c r="AA20" s="7"/>
      <c r="AB20" s="8">
        <f>ROUND(IF(X20=0, IF(V20=0, 0, 1), V20/X20),5)</f>
        <v>0.97706000000000004</v>
      </c>
      <c r="AC20" s="7"/>
      <c r="AD20" s="6">
        <v>23426</v>
      </c>
      <c r="AE20" s="7"/>
      <c r="AF20" s="6">
        <v>23976</v>
      </c>
      <c r="AG20" s="7"/>
      <c r="AH20" s="6">
        <f>ROUND((AD20-AF20),5)</f>
        <v>-550</v>
      </c>
      <c r="AI20" s="7"/>
      <c r="AJ20" s="8">
        <f>ROUND(IF(AF20=0, IF(AD20=0, 0, 1), AD20/AF20),5)</f>
        <v>0.97706000000000004</v>
      </c>
      <c r="AK20" s="7"/>
      <c r="AL20" s="6">
        <v>23605</v>
      </c>
      <c r="AM20" s="7"/>
      <c r="AN20" s="6">
        <v>23976</v>
      </c>
      <c r="AO20" s="7"/>
      <c r="AP20" s="6">
        <f>ROUND((AL20-AN20),5)</f>
        <v>-371</v>
      </c>
      <c r="AQ20" s="7"/>
      <c r="AR20" s="8">
        <f>ROUND(IF(AN20=0, IF(AL20=0, 0, 1), AL20/AN20),5)</f>
        <v>0.98453000000000002</v>
      </c>
      <c r="AS20" s="7"/>
      <c r="AT20" s="6">
        <f>ROUND(F20+N20+V20+AD20+AL20,5)</f>
        <v>120636</v>
      </c>
      <c r="AU20" s="7"/>
      <c r="AV20" s="6">
        <f>ROUND(H20+P20+X20+AF20+AN20,5)</f>
        <v>119880</v>
      </c>
      <c r="AW20" s="7"/>
      <c r="AX20" s="6">
        <f>ROUND((AT20-AV20),5)</f>
        <v>756</v>
      </c>
      <c r="AY20" s="7"/>
      <c r="AZ20" s="8">
        <f>ROUND(IF(AV20=0, IF(AT20=0, 0, 1), AT20/AV20),5)</f>
        <v>1.00631</v>
      </c>
    </row>
    <row r="21" spans="1:52" x14ac:dyDescent="0.25">
      <c r="A21" s="2"/>
      <c r="B21" s="2"/>
      <c r="C21" s="2"/>
      <c r="D21" s="2"/>
      <c r="E21" s="2" t="s">
        <v>28</v>
      </c>
      <c r="F21" s="6">
        <v>2372</v>
      </c>
      <c r="G21" s="7"/>
      <c r="H21" s="6">
        <v>1456</v>
      </c>
      <c r="I21" s="7"/>
      <c r="J21" s="6">
        <f>ROUND((F21-H21),5)</f>
        <v>916</v>
      </c>
      <c r="K21" s="7"/>
      <c r="L21" s="8">
        <f>ROUND(IF(H21=0, IF(F21=0, 0, 1), F21/H21),5)</f>
        <v>1.6291199999999999</v>
      </c>
      <c r="M21" s="7"/>
      <c r="N21" s="6">
        <v>1730</v>
      </c>
      <c r="O21" s="7"/>
      <c r="P21" s="6">
        <v>1456</v>
      </c>
      <c r="Q21" s="7"/>
      <c r="R21" s="6">
        <f>ROUND((N21-P21),5)</f>
        <v>274</v>
      </c>
      <c r="S21" s="7"/>
      <c r="T21" s="8">
        <f>ROUND(IF(P21=0, IF(N21=0, 0, 1), N21/P21),5)</f>
        <v>1.1881900000000001</v>
      </c>
      <c r="U21" s="7"/>
      <c r="V21" s="6">
        <v>1472</v>
      </c>
      <c r="W21" s="7"/>
      <c r="X21" s="6">
        <v>1456</v>
      </c>
      <c r="Y21" s="7"/>
      <c r="Z21" s="6">
        <f>ROUND((V21-X21),5)</f>
        <v>16</v>
      </c>
      <c r="AA21" s="7"/>
      <c r="AB21" s="8">
        <f>ROUND(IF(X21=0, IF(V21=0, 0, 1), V21/X21),5)</f>
        <v>1.0109900000000001</v>
      </c>
      <c r="AC21" s="7"/>
      <c r="AD21" s="6">
        <v>621</v>
      </c>
      <c r="AE21" s="7"/>
      <c r="AF21" s="6">
        <v>1456</v>
      </c>
      <c r="AG21" s="7"/>
      <c r="AH21" s="6">
        <f>ROUND((AD21-AF21),5)</f>
        <v>-835</v>
      </c>
      <c r="AI21" s="7"/>
      <c r="AJ21" s="8">
        <f>ROUND(IF(AF21=0, IF(AD21=0, 0, 1), AD21/AF21),5)</f>
        <v>0.42651</v>
      </c>
      <c r="AK21" s="7"/>
      <c r="AL21" s="6">
        <v>4491</v>
      </c>
      <c r="AM21" s="7"/>
      <c r="AN21" s="6">
        <v>1456</v>
      </c>
      <c r="AO21" s="7"/>
      <c r="AP21" s="6">
        <f>ROUND((AL21-AN21),5)</f>
        <v>3035</v>
      </c>
      <c r="AQ21" s="7"/>
      <c r="AR21" s="8">
        <f>ROUND(IF(AN21=0, IF(AL21=0, 0, 1), AL21/AN21),5)</f>
        <v>3.0844800000000001</v>
      </c>
      <c r="AS21" s="7"/>
      <c r="AT21" s="6">
        <f>ROUND(F21+N21+V21+AD21+AL21,5)</f>
        <v>10686</v>
      </c>
      <c r="AU21" s="7"/>
      <c r="AV21" s="6">
        <f>ROUND(H21+P21+X21+AF21+AN21,5)</f>
        <v>7280</v>
      </c>
      <c r="AW21" s="7"/>
      <c r="AX21" s="6">
        <f>ROUND((AT21-AV21),5)</f>
        <v>3406</v>
      </c>
      <c r="AY21" s="7"/>
      <c r="AZ21" s="8">
        <f>ROUND(IF(AV21=0, IF(AT21=0, 0, 1), AT21/AV21),5)</f>
        <v>1.4678599999999999</v>
      </c>
    </row>
    <row r="22" spans="1:52" x14ac:dyDescent="0.25">
      <c r="A22" s="2"/>
      <c r="B22" s="2"/>
      <c r="C22" s="2"/>
      <c r="D22" s="2"/>
      <c r="E22" s="2" t="s">
        <v>29</v>
      </c>
      <c r="F22" s="6">
        <v>338</v>
      </c>
      <c r="G22" s="7"/>
      <c r="H22" s="6">
        <v>122</v>
      </c>
      <c r="I22" s="7"/>
      <c r="J22" s="6">
        <f>ROUND((F22-H22),5)</f>
        <v>216</v>
      </c>
      <c r="K22" s="7"/>
      <c r="L22" s="8">
        <f>ROUND(IF(H22=0, IF(F22=0, 0, 1), F22/H22),5)</f>
        <v>2.7704900000000001</v>
      </c>
      <c r="M22" s="7"/>
      <c r="N22" s="6">
        <v>0</v>
      </c>
      <c r="O22" s="7"/>
      <c r="P22" s="6">
        <v>122</v>
      </c>
      <c r="Q22" s="7"/>
      <c r="R22" s="6">
        <f>ROUND((N22-P22),5)</f>
        <v>-122</v>
      </c>
      <c r="S22" s="7"/>
      <c r="T22" s="8">
        <f>ROUND(IF(P22=0, IF(N22=0, 0, 1), N22/P22),5)</f>
        <v>0</v>
      </c>
      <c r="U22" s="7"/>
      <c r="V22" s="6">
        <v>0</v>
      </c>
      <c r="W22" s="7"/>
      <c r="X22" s="6">
        <v>122</v>
      </c>
      <c r="Y22" s="7"/>
      <c r="Z22" s="6">
        <f>ROUND((V22-X22),5)</f>
        <v>-122</v>
      </c>
      <c r="AA22" s="7"/>
      <c r="AB22" s="8">
        <f>ROUND(IF(X22=0, IF(V22=0, 0, 1), V22/X22),5)</f>
        <v>0</v>
      </c>
      <c r="AC22" s="7"/>
      <c r="AD22" s="6">
        <v>338</v>
      </c>
      <c r="AE22" s="7"/>
      <c r="AF22" s="6">
        <v>122</v>
      </c>
      <c r="AG22" s="7"/>
      <c r="AH22" s="6">
        <f>ROUND((AD22-AF22),5)</f>
        <v>216</v>
      </c>
      <c r="AI22" s="7"/>
      <c r="AJ22" s="8">
        <f>ROUND(IF(AF22=0, IF(AD22=0, 0, 1), AD22/AF22),5)</f>
        <v>2.7704900000000001</v>
      </c>
      <c r="AK22" s="7"/>
      <c r="AL22" s="6">
        <v>17</v>
      </c>
      <c r="AM22" s="7"/>
      <c r="AN22" s="6">
        <v>122</v>
      </c>
      <c r="AO22" s="7"/>
      <c r="AP22" s="6">
        <f>ROUND((AL22-AN22),5)</f>
        <v>-105</v>
      </c>
      <c r="AQ22" s="7"/>
      <c r="AR22" s="8">
        <f>ROUND(IF(AN22=0, IF(AL22=0, 0, 1), AL22/AN22),5)</f>
        <v>0.13933999999999999</v>
      </c>
      <c r="AS22" s="7"/>
      <c r="AT22" s="6">
        <f>ROUND(F22+N22+V22+AD22+AL22,5)</f>
        <v>693</v>
      </c>
      <c r="AU22" s="7"/>
      <c r="AV22" s="6">
        <f>ROUND(H22+P22+X22+AF22+AN22,5)</f>
        <v>610</v>
      </c>
      <c r="AW22" s="7"/>
      <c r="AX22" s="6">
        <f>ROUND((AT22-AV22),5)</f>
        <v>83</v>
      </c>
      <c r="AY22" s="7"/>
      <c r="AZ22" s="8">
        <f>ROUND(IF(AV22=0, IF(AT22=0, 0, 1), AT22/AV22),5)</f>
        <v>1.1360699999999999</v>
      </c>
    </row>
    <row r="23" spans="1:52" x14ac:dyDescent="0.25">
      <c r="A23" s="2"/>
      <c r="B23" s="2"/>
      <c r="C23" s="2"/>
      <c r="D23" s="2"/>
      <c r="E23" s="2" t="s">
        <v>30</v>
      </c>
      <c r="F23" s="6">
        <v>388</v>
      </c>
      <c r="G23" s="7"/>
      <c r="H23" s="6">
        <v>1941</v>
      </c>
      <c r="I23" s="7"/>
      <c r="J23" s="6">
        <f>ROUND((F23-H23),5)</f>
        <v>-1553</v>
      </c>
      <c r="K23" s="7"/>
      <c r="L23" s="8">
        <f>ROUND(IF(H23=0, IF(F23=0, 0, 1), F23/H23),5)</f>
        <v>0.19989999999999999</v>
      </c>
      <c r="M23" s="7"/>
      <c r="N23" s="6">
        <v>0</v>
      </c>
      <c r="O23" s="7"/>
      <c r="P23" s="6">
        <v>1941</v>
      </c>
      <c r="Q23" s="7"/>
      <c r="R23" s="6">
        <f>ROUND((N23-P23),5)</f>
        <v>-1941</v>
      </c>
      <c r="S23" s="7"/>
      <c r="T23" s="8">
        <f>ROUND(IF(P23=0, IF(N23=0, 0, 1), N23/P23),5)</f>
        <v>0</v>
      </c>
      <c r="U23" s="7"/>
      <c r="V23" s="6">
        <v>911</v>
      </c>
      <c r="W23" s="7"/>
      <c r="X23" s="6">
        <v>1941</v>
      </c>
      <c r="Y23" s="7"/>
      <c r="Z23" s="6">
        <f>ROUND((V23-X23),5)</f>
        <v>-1030</v>
      </c>
      <c r="AA23" s="7"/>
      <c r="AB23" s="8">
        <f>ROUND(IF(X23=0, IF(V23=0, 0, 1), V23/X23),5)</f>
        <v>0.46934999999999999</v>
      </c>
      <c r="AC23" s="7"/>
      <c r="AD23" s="6">
        <v>991</v>
      </c>
      <c r="AE23" s="7"/>
      <c r="AF23" s="6">
        <v>1941</v>
      </c>
      <c r="AG23" s="7"/>
      <c r="AH23" s="6">
        <f>ROUND((AD23-AF23),5)</f>
        <v>-950</v>
      </c>
      <c r="AI23" s="7"/>
      <c r="AJ23" s="8">
        <f>ROUND(IF(AF23=0, IF(AD23=0, 0, 1), AD23/AF23),5)</f>
        <v>0.51056000000000001</v>
      </c>
      <c r="AK23" s="7"/>
      <c r="AL23" s="6">
        <v>6108</v>
      </c>
      <c r="AM23" s="7"/>
      <c r="AN23" s="6">
        <v>1941</v>
      </c>
      <c r="AO23" s="7"/>
      <c r="AP23" s="6">
        <f>ROUND((AL23-AN23),5)</f>
        <v>4167</v>
      </c>
      <c r="AQ23" s="7"/>
      <c r="AR23" s="8">
        <f>ROUND(IF(AN23=0, IF(AL23=0, 0, 1), AL23/AN23),5)</f>
        <v>3.14683</v>
      </c>
      <c r="AS23" s="7"/>
      <c r="AT23" s="6">
        <f>ROUND(F23+N23+V23+AD23+AL23,5)</f>
        <v>8398</v>
      </c>
      <c r="AU23" s="7"/>
      <c r="AV23" s="6">
        <f>ROUND(H23+P23+X23+AF23+AN23,5)</f>
        <v>9705</v>
      </c>
      <c r="AW23" s="7"/>
      <c r="AX23" s="6">
        <f>ROUND((AT23-AV23),5)</f>
        <v>-1307</v>
      </c>
      <c r="AY23" s="7"/>
      <c r="AZ23" s="8">
        <f>ROUND(IF(AV23=0, IF(AT23=0, 0, 1), AT23/AV23),5)</f>
        <v>0.86533000000000004</v>
      </c>
    </row>
    <row r="24" spans="1:52" x14ac:dyDescent="0.25">
      <c r="A24" s="2"/>
      <c r="B24" s="2"/>
      <c r="C24" s="2"/>
      <c r="D24" s="2"/>
      <c r="E24" s="2" t="s">
        <v>31</v>
      </c>
      <c r="F24" s="6">
        <v>5419</v>
      </c>
      <c r="G24" s="7"/>
      <c r="H24" s="6">
        <v>5963</v>
      </c>
      <c r="I24" s="7"/>
      <c r="J24" s="6">
        <f>ROUND((F24-H24),5)</f>
        <v>-544</v>
      </c>
      <c r="K24" s="7"/>
      <c r="L24" s="8">
        <f>ROUND(IF(H24=0, IF(F24=0, 0, 1), F24/H24),5)</f>
        <v>0.90876999999999997</v>
      </c>
      <c r="M24" s="7"/>
      <c r="N24" s="6">
        <v>2681</v>
      </c>
      <c r="O24" s="7"/>
      <c r="P24" s="6">
        <v>5963</v>
      </c>
      <c r="Q24" s="7"/>
      <c r="R24" s="6">
        <f>ROUND((N24-P24),5)</f>
        <v>-3282</v>
      </c>
      <c r="S24" s="7"/>
      <c r="T24" s="8">
        <f>ROUND(IF(P24=0, IF(N24=0, 0, 1), N24/P24),5)</f>
        <v>0.44961000000000001</v>
      </c>
      <c r="U24" s="7"/>
      <c r="V24" s="6">
        <v>7627</v>
      </c>
      <c r="W24" s="7"/>
      <c r="X24" s="6">
        <v>5963</v>
      </c>
      <c r="Y24" s="7"/>
      <c r="Z24" s="6">
        <f>ROUND((V24-X24),5)</f>
        <v>1664</v>
      </c>
      <c r="AA24" s="7"/>
      <c r="AB24" s="8">
        <f>ROUND(IF(X24=0, IF(V24=0, 0, 1), V24/X24),5)</f>
        <v>1.27905</v>
      </c>
      <c r="AC24" s="7"/>
      <c r="AD24" s="6">
        <v>9126</v>
      </c>
      <c r="AE24" s="7"/>
      <c r="AF24" s="6">
        <v>5963</v>
      </c>
      <c r="AG24" s="7"/>
      <c r="AH24" s="6">
        <f>ROUND((AD24-AF24),5)</f>
        <v>3163</v>
      </c>
      <c r="AI24" s="7"/>
      <c r="AJ24" s="8">
        <f>ROUND(IF(AF24=0, IF(AD24=0, 0, 1), AD24/AF24),5)</f>
        <v>1.53044</v>
      </c>
      <c r="AK24" s="7"/>
      <c r="AL24" s="6">
        <v>12223</v>
      </c>
      <c r="AM24" s="7"/>
      <c r="AN24" s="6">
        <v>5963</v>
      </c>
      <c r="AO24" s="7"/>
      <c r="AP24" s="6">
        <f>ROUND((AL24-AN24),5)</f>
        <v>6260</v>
      </c>
      <c r="AQ24" s="7"/>
      <c r="AR24" s="8">
        <f>ROUND(IF(AN24=0, IF(AL24=0, 0, 1), AL24/AN24),5)</f>
        <v>2.0498099999999999</v>
      </c>
      <c r="AS24" s="7"/>
      <c r="AT24" s="6">
        <f>ROUND(F24+N24+V24+AD24+AL24,5)</f>
        <v>37076</v>
      </c>
      <c r="AU24" s="7"/>
      <c r="AV24" s="6">
        <f>ROUND(H24+P24+X24+AF24+AN24,5)</f>
        <v>29815</v>
      </c>
      <c r="AW24" s="7"/>
      <c r="AX24" s="6">
        <f>ROUND((AT24-AV24),5)</f>
        <v>7261</v>
      </c>
      <c r="AY24" s="7"/>
      <c r="AZ24" s="8">
        <f>ROUND(IF(AV24=0, IF(AT24=0, 0, 1), AT24/AV24),5)</f>
        <v>1.2435400000000001</v>
      </c>
    </row>
    <row r="25" spans="1:52" x14ac:dyDescent="0.25">
      <c r="A25" s="2"/>
      <c r="B25" s="2"/>
      <c r="C25" s="2"/>
      <c r="D25" s="2"/>
      <c r="E25" s="2" t="s">
        <v>32</v>
      </c>
      <c r="F25" s="6">
        <v>65</v>
      </c>
      <c r="G25" s="7"/>
      <c r="H25" s="6">
        <v>32</v>
      </c>
      <c r="I25" s="7"/>
      <c r="J25" s="6">
        <f>ROUND((F25-H25),5)</f>
        <v>33</v>
      </c>
      <c r="K25" s="7"/>
      <c r="L25" s="8">
        <f>ROUND(IF(H25=0, IF(F25=0, 0, 1), F25/H25),5)</f>
        <v>2.03125</v>
      </c>
      <c r="M25" s="7"/>
      <c r="N25" s="6">
        <v>108</v>
      </c>
      <c r="O25" s="7"/>
      <c r="P25" s="6">
        <v>32</v>
      </c>
      <c r="Q25" s="7"/>
      <c r="R25" s="6">
        <f>ROUND((N25-P25),5)</f>
        <v>76</v>
      </c>
      <c r="S25" s="7"/>
      <c r="T25" s="8">
        <f>ROUND(IF(P25=0, IF(N25=0, 0, 1), N25/P25),5)</f>
        <v>3.375</v>
      </c>
      <c r="U25" s="7"/>
      <c r="V25" s="6">
        <v>91</v>
      </c>
      <c r="W25" s="7"/>
      <c r="X25" s="6">
        <v>32</v>
      </c>
      <c r="Y25" s="7"/>
      <c r="Z25" s="6">
        <f>ROUND((V25-X25),5)</f>
        <v>59</v>
      </c>
      <c r="AA25" s="7"/>
      <c r="AB25" s="8">
        <f>ROUND(IF(X25=0, IF(V25=0, 0, 1), V25/X25),5)</f>
        <v>2.84375</v>
      </c>
      <c r="AC25" s="7"/>
      <c r="AD25" s="6">
        <v>0</v>
      </c>
      <c r="AE25" s="7"/>
      <c r="AF25" s="6">
        <v>32</v>
      </c>
      <c r="AG25" s="7"/>
      <c r="AH25" s="6">
        <f>ROUND((AD25-AF25),5)</f>
        <v>-32</v>
      </c>
      <c r="AI25" s="7"/>
      <c r="AJ25" s="8">
        <f>ROUND(IF(AF25=0, IF(AD25=0, 0, 1), AD25/AF25),5)</f>
        <v>0</v>
      </c>
      <c r="AK25" s="7"/>
      <c r="AL25" s="6">
        <v>73</v>
      </c>
      <c r="AM25" s="7"/>
      <c r="AN25" s="6">
        <v>32</v>
      </c>
      <c r="AO25" s="7"/>
      <c r="AP25" s="6">
        <f>ROUND((AL25-AN25),5)</f>
        <v>41</v>
      </c>
      <c r="AQ25" s="7"/>
      <c r="AR25" s="8">
        <f>ROUND(IF(AN25=0, IF(AL25=0, 0, 1), AL25/AN25),5)</f>
        <v>2.28125</v>
      </c>
      <c r="AS25" s="7"/>
      <c r="AT25" s="6">
        <f>ROUND(F25+N25+V25+AD25+AL25,5)</f>
        <v>337</v>
      </c>
      <c r="AU25" s="7"/>
      <c r="AV25" s="6">
        <f>ROUND(H25+P25+X25+AF25+AN25,5)</f>
        <v>160</v>
      </c>
      <c r="AW25" s="7"/>
      <c r="AX25" s="6">
        <f>ROUND((AT25-AV25),5)</f>
        <v>177</v>
      </c>
      <c r="AY25" s="7"/>
      <c r="AZ25" s="8">
        <f>ROUND(IF(AV25=0, IF(AT25=0, 0, 1), AT25/AV25),5)</f>
        <v>2.1062500000000002</v>
      </c>
    </row>
    <row r="26" spans="1:52" x14ac:dyDescent="0.25">
      <c r="A26" s="2"/>
      <c r="B26" s="2"/>
      <c r="C26" s="2"/>
      <c r="D26" s="2"/>
      <c r="E26" s="2" t="s">
        <v>33</v>
      </c>
      <c r="F26" s="6">
        <v>160</v>
      </c>
      <c r="G26" s="7"/>
      <c r="H26" s="6">
        <v>262</v>
      </c>
      <c r="I26" s="7"/>
      <c r="J26" s="6">
        <f>ROUND((F26-H26),5)</f>
        <v>-102</v>
      </c>
      <c r="K26" s="7"/>
      <c r="L26" s="8">
        <f>ROUND(IF(H26=0, IF(F26=0, 0, 1), F26/H26),5)</f>
        <v>0.61068999999999996</v>
      </c>
      <c r="M26" s="7"/>
      <c r="N26" s="6">
        <v>48</v>
      </c>
      <c r="O26" s="7"/>
      <c r="P26" s="6">
        <v>262</v>
      </c>
      <c r="Q26" s="7"/>
      <c r="R26" s="6">
        <f>ROUND((N26-P26),5)</f>
        <v>-214</v>
      </c>
      <c r="S26" s="7"/>
      <c r="T26" s="8">
        <f>ROUND(IF(P26=0, IF(N26=0, 0, 1), N26/P26),5)</f>
        <v>0.18321000000000001</v>
      </c>
      <c r="U26" s="7"/>
      <c r="V26" s="6">
        <v>0</v>
      </c>
      <c r="W26" s="7"/>
      <c r="X26" s="6">
        <v>262</v>
      </c>
      <c r="Y26" s="7"/>
      <c r="Z26" s="6">
        <f>ROUND((V26-X26),5)</f>
        <v>-262</v>
      </c>
      <c r="AA26" s="7"/>
      <c r="AB26" s="8">
        <f>ROUND(IF(X26=0, IF(V26=0, 0, 1), V26/X26),5)</f>
        <v>0</v>
      </c>
      <c r="AC26" s="7"/>
      <c r="AD26" s="6">
        <v>0</v>
      </c>
      <c r="AE26" s="7"/>
      <c r="AF26" s="6">
        <v>262</v>
      </c>
      <c r="AG26" s="7"/>
      <c r="AH26" s="6">
        <f>ROUND((AD26-AF26),5)</f>
        <v>-262</v>
      </c>
      <c r="AI26" s="7"/>
      <c r="AJ26" s="8">
        <f>ROUND(IF(AF26=0, IF(AD26=0, 0, 1), AD26/AF26),5)</f>
        <v>0</v>
      </c>
      <c r="AK26" s="7"/>
      <c r="AL26" s="6">
        <v>0</v>
      </c>
      <c r="AM26" s="7"/>
      <c r="AN26" s="6">
        <v>262</v>
      </c>
      <c r="AO26" s="7"/>
      <c r="AP26" s="6">
        <f>ROUND((AL26-AN26),5)</f>
        <v>-262</v>
      </c>
      <c r="AQ26" s="7"/>
      <c r="AR26" s="8">
        <f>ROUND(IF(AN26=0, IF(AL26=0, 0, 1), AL26/AN26),5)</f>
        <v>0</v>
      </c>
      <c r="AS26" s="7"/>
      <c r="AT26" s="6">
        <f>ROUND(F26+N26+V26+AD26+AL26,5)</f>
        <v>208</v>
      </c>
      <c r="AU26" s="7"/>
      <c r="AV26" s="6">
        <f>ROUND(H26+P26+X26+AF26+AN26,5)</f>
        <v>1310</v>
      </c>
      <c r="AW26" s="7"/>
      <c r="AX26" s="6">
        <f>ROUND((AT26-AV26),5)</f>
        <v>-1102</v>
      </c>
      <c r="AY26" s="7"/>
      <c r="AZ26" s="8">
        <f>ROUND(IF(AV26=0, IF(AT26=0, 0, 1), AT26/AV26),5)</f>
        <v>0.15878</v>
      </c>
    </row>
    <row r="27" spans="1:52" x14ac:dyDescent="0.25">
      <c r="A27" s="2"/>
      <c r="B27" s="2"/>
      <c r="C27" s="2"/>
      <c r="D27" s="2"/>
      <c r="E27" s="2" t="s">
        <v>34</v>
      </c>
      <c r="F27" s="6">
        <v>620</v>
      </c>
      <c r="G27" s="7"/>
      <c r="H27" s="6">
        <v>198</v>
      </c>
      <c r="I27" s="7"/>
      <c r="J27" s="6">
        <f>ROUND((F27-H27),5)</f>
        <v>422</v>
      </c>
      <c r="K27" s="7"/>
      <c r="L27" s="8">
        <f>ROUND(IF(H27=0, IF(F27=0, 0, 1), F27/H27),5)</f>
        <v>3.13131</v>
      </c>
      <c r="M27" s="7"/>
      <c r="N27" s="6">
        <v>0</v>
      </c>
      <c r="O27" s="7"/>
      <c r="P27" s="6">
        <v>198</v>
      </c>
      <c r="Q27" s="7"/>
      <c r="R27" s="6">
        <f>ROUND((N27-P27),5)</f>
        <v>-198</v>
      </c>
      <c r="S27" s="7"/>
      <c r="T27" s="8">
        <f>ROUND(IF(P27=0, IF(N27=0, 0, 1), N27/P27),5)</f>
        <v>0</v>
      </c>
      <c r="U27" s="7"/>
      <c r="V27" s="6">
        <v>0</v>
      </c>
      <c r="W27" s="7"/>
      <c r="X27" s="6">
        <v>198</v>
      </c>
      <c r="Y27" s="7"/>
      <c r="Z27" s="6">
        <f>ROUND((V27-X27),5)</f>
        <v>-198</v>
      </c>
      <c r="AA27" s="7"/>
      <c r="AB27" s="8">
        <f>ROUND(IF(X27=0, IF(V27=0, 0, 1), V27/X27),5)</f>
        <v>0</v>
      </c>
      <c r="AC27" s="7"/>
      <c r="AD27" s="6">
        <v>698</v>
      </c>
      <c r="AE27" s="7"/>
      <c r="AF27" s="6">
        <v>198</v>
      </c>
      <c r="AG27" s="7"/>
      <c r="AH27" s="6">
        <f>ROUND((AD27-AF27),5)</f>
        <v>500</v>
      </c>
      <c r="AI27" s="7"/>
      <c r="AJ27" s="8">
        <f>ROUND(IF(AF27=0, IF(AD27=0, 0, 1), AD27/AF27),5)</f>
        <v>3.5252500000000002</v>
      </c>
      <c r="AK27" s="7"/>
      <c r="AL27" s="6">
        <v>0</v>
      </c>
      <c r="AM27" s="7"/>
      <c r="AN27" s="6">
        <v>198</v>
      </c>
      <c r="AO27" s="7"/>
      <c r="AP27" s="6">
        <f>ROUND((AL27-AN27),5)</f>
        <v>-198</v>
      </c>
      <c r="AQ27" s="7"/>
      <c r="AR27" s="8">
        <f>ROUND(IF(AN27=0, IF(AL27=0, 0, 1), AL27/AN27),5)</f>
        <v>0</v>
      </c>
      <c r="AS27" s="7"/>
      <c r="AT27" s="6">
        <f>ROUND(F27+N27+V27+AD27+AL27,5)</f>
        <v>1318</v>
      </c>
      <c r="AU27" s="7"/>
      <c r="AV27" s="6">
        <f>ROUND(H27+P27+X27+AF27+AN27,5)</f>
        <v>990</v>
      </c>
      <c r="AW27" s="7"/>
      <c r="AX27" s="6">
        <f>ROUND((AT27-AV27),5)</f>
        <v>328</v>
      </c>
      <c r="AY27" s="7"/>
      <c r="AZ27" s="8">
        <f>ROUND(IF(AV27=0, IF(AT27=0, 0, 1), AT27/AV27),5)</f>
        <v>1.33131</v>
      </c>
    </row>
    <row r="28" spans="1:52" x14ac:dyDescent="0.25">
      <c r="A28" s="2"/>
      <c r="B28" s="2"/>
      <c r="C28" s="2"/>
      <c r="D28" s="2"/>
      <c r="E28" s="2" t="s">
        <v>35</v>
      </c>
      <c r="F28" s="6">
        <v>992</v>
      </c>
      <c r="G28" s="7"/>
      <c r="H28" s="6">
        <v>176</v>
      </c>
      <c r="I28" s="7"/>
      <c r="J28" s="6">
        <f>ROUND((F28-H28),5)</f>
        <v>816</v>
      </c>
      <c r="K28" s="7"/>
      <c r="L28" s="8">
        <f>ROUND(IF(H28=0, IF(F28=0, 0, 1), F28/H28),5)</f>
        <v>5.6363599999999998</v>
      </c>
      <c r="M28" s="7"/>
      <c r="N28" s="6">
        <v>0</v>
      </c>
      <c r="O28" s="7"/>
      <c r="P28" s="6">
        <v>176</v>
      </c>
      <c r="Q28" s="7"/>
      <c r="R28" s="6">
        <f>ROUND((N28-P28),5)</f>
        <v>-176</v>
      </c>
      <c r="S28" s="7"/>
      <c r="T28" s="8">
        <f>ROUND(IF(P28=0, IF(N28=0, 0, 1), N28/P28),5)</f>
        <v>0</v>
      </c>
      <c r="U28" s="7"/>
      <c r="V28" s="6">
        <v>0</v>
      </c>
      <c r="W28" s="7"/>
      <c r="X28" s="6">
        <v>176</v>
      </c>
      <c r="Y28" s="7"/>
      <c r="Z28" s="6">
        <f>ROUND((V28-X28),5)</f>
        <v>-176</v>
      </c>
      <c r="AA28" s="7"/>
      <c r="AB28" s="8">
        <f>ROUND(IF(X28=0, IF(V28=0, 0, 1), V28/X28),5)</f>
        <v>0</v>
      </c>
      <c r="AC28" s="7"/>
      <c r="AD28" s="6">
        <v>0</v>
      </c>
      <c r="AE28" s="7"/>
      <c r="AF28" s="6">
        <v>176</v>
      </c>
      <c r="AG28" s="7"/>
      <c r="AH28" s="6">
        <f>ROUND((AD28-AF28),5)</f>
        <v>-176</v>
      </c>
      <c r="AI28" s="7"/>
      <c r="AJ28" s="8">
        <f>ROUND(IF(AF28=0, IF(AD28=0, 0, 1), AD28/AF28),5)</f>
        <v>0</v>
      </c>
      <c r="AK28" s="7"/>
      <c r="AL28" s="6">
        <v>0</v>
      </c>
      <c r="AM28" s="7"/>
      <c r="AN28" s="6">
        <v>176</v>
      </c>
      <c r="AO28" s="7"/>
      <c r="AP28" s="6">
        <f>ROUND((AL28-AN28),5)</f>
        <v>-176</v>
      </c>
      <c r="AQ28" s="7"/>
      <c r="AR28" s="8">
        <f>ROUND(IF(AN28=0, IF(AL28=0, 0, 1), AL28/AN28),5)</f>
        <v>0</v>
      </c>
      <c r="AS28" s="7"/>
      <c r="AT28" s="6">
        <f>ROUND(F28+N28+V28+AD28+AL28,5)</f>
        <v>992</v>
      </c>
      <c r="AU28" s="7"/>
      <c r="AV28" s="6">
        <f>ROUND(H28+P28+X28+AF28+AN28,5)</f>
        <v>880</v>
      </c>
      <c r="AW28" s="7"/>
      <c r="AX28" s="6">
        <f>ROUND((AT28-AV28),5)</f>
        <v>112</v>
      </c>
      <c r="AY28" s="7"/>
      <c r="AZ28" s="8">
        <f>ROUND(IF(AV28=0, IF(AT28=0, 0, 1), AT28/AV28),5)</f>
        <v>1.12727</v>
      </c>
    </row>
    <row r="29" spans="1:52" x14ac:dyDescent="0.25">
      <c r="A29" s="2"/>
      <c r="B29" s="2"/>
      <c r="C29" s="2"/>
      <c r="D29" s="2"/>
      <c r="E29" s="2" t="s">
        <v>36</v>
      </c>
      <c r="F29" s="6">
        <v>0</v>
      </c>
      <c r="G29" s="7"/>
      <c r="H29" s="6">
        <v>43</v>
      </c>
      <c r="I29" s="7"/>
      <c r="J29" s="6">
        <f>ROUND((F29-H29),5)</f>
        <v>-43</v>
      </c>
      <c r="K29" s="7"/>
      <c r="L29" s="8">
        <f>ROUND(IF(H29=0, IF(F29=0, 0, 1), F29/H29),5)</f>
        <v>0</v>
      </c>
      <c r="M29" s="7"/>
      <c r="N29" s="6">
        <v>3243</v>
      </c>
      <c r="O29" s="7"/>
      <c r="P29" s="6">
        <v>43</v>
      </c>
      <c r="Q29" s="7"/>
      <c r="R29" s="6">
        <f>ROUND((N29-P29),5)</f>
        <v>3200</v>
      </c>
      <c r="S29" s="7"/>
      <c r="T29" s="8">
        <f>ROUND(IF(P29=0, IF(N29=0, 0, 1), N29/P29),5)</f>
        <v>75.418599999999998</v>
      </c>
      <c r="U29" s="7"/>
      <c r="V29" s="6">
        <v>139</v>
      </c>
      <c r="W29" s="7"/>
      <c r="X29" s="6">
        <v>43</v>
      </c>
      <c r="Y29" s="7"/>
      <c r="Z29" s="6">
        <f>ROUND((V29-X29),5)</f>
        <v>96</v>
      </c>
      <c r="AA29" s="7"/>
      <c r="AB29" s="8">
        <f>ROUND(IF(X29=0, IF(V29=0, 0, 1), V29/X29),5)</f>
        <v>3.2325599999999999</v>
      </c>
      <c r="AC29" s="7"/>
      <c r="AD29" s="6">
        <v>114</v>
      </c>
      <c r="AE29" s="7"/>
      <c r="AF29" s="6">
        <v>43</v>
      </c>
      <c r="AG29" s="7"/>
      <c r="AH29" s="6">
        <f>ROUND((AD29-AF29),5)</f>
        <v>71</v>
      </c>
      <c r="AI29" s="7"/>
      <c r="AJ29" s="8">
        <f>ROUND(IF(AF29=0, IF(AD29=0, 0, 1), AD29/AF29),5)</f>
        <v>2.65116</v>
      </c>
      <c r="AK29" s="7"/>
      <c r="AL29" s="6">
        <v>0</v>
      </c>
      <c r="AM29" s="7"/>
      <c r="AN29" s="6">
        <v>43</v>
      </c>
      <c r="AO29" s="7"/>
      <c r="AP29" s="6">
        <f>ROUND((AL29-AN29),5)</f>
        <v>-43</v>
      </c>
      <c r="AQ29" s="7"/>
      <c r="AR29" s="8">
        <f>ROUND(IF(AN29=0, IF(AL29=0, 0, 1), AL29/AN29),5)</f>
        <v>0</v>
      </c>
      <c r="AS29" s="7"/>
      <c r="AT29" s="6">
        <f>ROUND(F29+N29+V29+AD29+AL29,5)</f>
        <v>3496</v>
      </c>
      <c r="AU29" s="7"/>
      <c r="AV29" s="6">
        <f>ROUND(H29+P29+X29+AF29+AN29,5)</f>
        <v>215</v>
      </c>
      <c r="AW29" s="7"/>
      <c r="AX29" s="6">
        <f>ROUND((AT29-AV29),5)</f>
        <v>3281</v>
      </c>
      <c r="AY29" s="7"/>
      <c r="AZ29" s="8">
        <f>ROUND(IF(AV29=0, IF(AT29=0, 0, 1), AT29/AV29),5)</f>
        <v>16.260470000000002</v>
      </c>
    </row>
    <row r="30" spans="1:52" x14ac:dyDescent="0.25">
      <c r="A30" s="2"/>
      <c r="B30" s="2"/>
      <c r="C30" s="2"/>
      <c r="D30" s="2"/>
      <c r="E30" s="2" t="s">
        <v>37</v>
      </c>
      <c r="F30" s="6">
        <v>4173</v>
      </c>
      <c r="G30" s="7"/>
      <c r="H30" s="6">
        <v>2638</v>
      </c>
      <c r="I30" s="7"/>
      <c r="J30" s="6">
        <f>ROUND((F30-H30),5)</f>
        <v>1535</v>
      </c>
      <c r="K30" s="7"/>
      <c r="L30" s="8">
        <f>ROUND(IF(H30=0, IF(F30=0, 0, 1), F30/H30),5)</f>
        <v>1.58188</v>
      </c>
      <c r="M30" s="7"/>
      <c r="N30" s="6">
        <v>2787</v>
      </c>
      <c r="O30" s="7"/>
      <c r="P30" s="6">
        <v>2638</v>
      </c>
      <c r="Q30" s="7"/>
      <c r="R30" s="6">
        <f>ROUND((N30-P30),5)</f>
        <v>149</v>
      </c>
      <c r="S30" s="7"/>
      <c r="T30" s="8">
        <f>ROUND(IF(P30=0, IF(N30=0, 0, 1), N30/P30),5)</f>
        <v>1.0564800000000001</v>
      </c>
      <c r="U30" s="7"/>
      <c r="V30" s="6">
        <v>2788</v>
      </c>
      <c r="W30" s="7"/>
      <c r="X30" s="6">
        <v>2638</v>
      </c>
      <c r="Y30" s="7"/>
      <c r="Z30" s="6">
        <f>ROUND((V30-X30),5)</f>
        <v>150</v>
      </c>
      <c r="AA30" s="7"/>
      <c r="AB30" s="8">
        <f>ROUND(IF(X30=0, IF(V30=0, 0, 1), V30/X30),5)</f>
        <v>1.0568599999999999</v>
      </c>
      <c r="AC30" s="7"/>
      <c r="AD30" s="6">
        <v>2774</v>
      </c>
      <c r="AE30" s="7"/>
      <c r="AF30" s="6">
        <v>2638</v>
      </c>
      <c r="AG30" s="7"/>
      <c r="AH30" s="6">
        <f>ROUND((AD30-AF30),5)</f>
        <v>136</v>
      </c>
      <c r="AI30" s="7"/>
      <c r="AJ30" s="8">
        <f>ROUND(IF(AF30=0, IF(AD30=0, 0, 1), AD30/AF30),5)</f>
        <v>1.05155</v>
      </c>
      <c r="AK30" s="7"/>
      <c r="AL30" s="6">
        <v>2794</v>
      </c>
      <c r="AM30" s="7"/>
      <c r="AN30" s="6">
        <v>2638</v>
      </c>
      <c r="AO30" s="7"/>
      <c r="AP30" s="6">
        <f>ROUND((AL30-AN30),5)</f>
        <v>156</v>
      </c>
      <c r="AQ30" s="7"/>
      <c r="AR30" s="8">
        <f>ROUND(IF(AN30=0, IF(AL30=0, 0, 1), AL30/AN30),5)</f>
        <v>1.05914</v>
      </c>
      <c r="AS30" s="7"/>
      <c r="AT30" s="6">
        <f>ROUND(F30+N30+V30+AD30+AL30,5)</f>
        <v>15316</v>
      </c>
      <c r="AU30" s="7"/>
      <c r="AV30" s="6">
        <f>ROUND(H30+P30+X30+AF30+AN30,5)</f>
        <v>13190</v>
      </c>
      <c r="AW30" s="7"/>
      <c r="AX30" s="6">
        <f>ROUND((AT30-AV30),5)</f>
        <v>2126</v>
      </c>
      <c r="AY30" s="7"/>
      <c r="AZ30" s="8">
        <f>ROUND(IF(AV30=0, IF(AT30=0, 0, 1), AT30/AV30),5)</f>
        <v>1.1611800000000001</v>
      </c>
    </row>
    <row r="31" spans="1:52" x14ac:dyDescent="0.25">
      <c r="A31" s="2"/>
      <c r="B31" s="2"/>
      <c r="C31" s="2"/>
      <c r="D31" s="2"/>
      <c r="E31" s="2" t="s">
        <v>38</v>
      </c>
      <c r="F31" s="6">
        <v>1607</v>
      </c>
      <c r="G31" s="7"/>
      <c r="H31" s="6">
        <v>3224</v>
      </c>
      <c r="I31" s="7"/>
      <c r="J31" s="6">
        <f>ROUND((F31-H31),5)</f>
        <v>-1617</v>
      </c>
      <c r="K31" s="7"/>
      <c r="L31" s="8">
        <f>ROUND(IF(H31=0, IF(F31=0, 0, 1), F31/H31),5)</f>
        <v>0.49845</v>
      </c>
      <c r="M31" s="7"/>
      <c r="N31" s="6">
        <v>1870</v>
      </c>
      <c r="O31" s="7"/>
      <c r="P31" s="6">
        <v>3224</v>
      </c>
      <c r="Q31" s="7"/>
      <c r="R31" s="6">
        <f>ROUND((N31-P31),5)</f>
        <v>-1354</v>
      </c>
      <c r="S31" s="7"/>
      <c r="T31" s="8">
        <f>ROUND(IF(P31=0, IF(N31=0, 0, 1), N31/P31),5)</f>
        <v>0.58001999999999998</v>
      </c>
      <c r="U31" s="7"/>
      <c r="V31" s="6">
        <v>4962</v>
      </c>
      <c r="W31" s="7"/>
      <c r="X31" s="6">
        <v>3224</v>
      </c>
      <c r="Y31" s="7"/>
      <c r="Z31" s="6">
        <f>ROUND((V31-X31),5)</f>
        <v>1738</v>
      </c>
      <c r="AA31" s="7"/>
      <c r="AB31" s="8">
        <f>ROUND(IF(X31=0, IF(V31=0, 0, 1), V31/X31),5)</f>
        <v>1.53908</v>
      </c>
      <c r="AC31" s="7"/>
      <c r="AD31" s="6">
        <v>4452</v>
      </c>
      <c r="AE31" s="7"/>
      <c r="AF31" s="6">
        <v>3224</v>
      </c>
      <c r="AG31" s="7"/>
      <c r="AH31" s="6">
        <f>ROUND((AD31-AF31),5)</f>
        <v>1228</v>
      </c>
      <c r="AI31" s="7"/>
      <c r="AJ31" s="8">
        <f>ROUND(IF(AF31=0, IF(AD31=0, 0, 1), AD31/AF31),5)</f>
        <v>1.38089</v>
      </c>
      <c r="AK31" s="7"/>
      <c r="AL31" s="6">
        <v>3848</v>
      </c>
      <c r="AM31" s="7"/>
      <c r="AN31" s="6">
        <v>3224</v>
      </c>
      <c r="AO31" s="7"/>
      <c r="AP31" s="6">
        <f>ROUND((AL31-AN31),5)</f>
        <v>624</v>
      </c>
      <c r="AQ31" s="7"/>
      <c r="AR31" s="8">
        <f>ROUND(IF(AN31=0, IF(AL31=0, 0, 1), AL31/AN31),5)</f>
        <v>1.1935500000000001</v>
      </c>
      <c r="AS31" s="7"/>
      <c r="AT31" s="6">
        <f>ROUND(F31+N31+V31+AD31+AL31,5)</f>
        <v>16739</v>
      </c>
      <c r="AU31" s="7"/>
      <c r="AV31" s="6">
        <f>ROUND(H31+P31+X31+AF31+AN31,5)</f>
        <v>16120</v>
      </c>
      <c r="AW31" s="7"/>
      <c r="AX31" s="6">
        <f>ROUND((AT31-AV31),5)</f>
        <v>619</v>
      </c>
      <c r="AY31" s="7"/>
      <c r="AZ31" s="8">
        <f>ROUND(IF(AV31=0, IF(AT31=0, 0, 1), AT31/AV31),5)</f>
        <v>1.0384</v>
      </c>
    </row>
    <row r="32" spans="1:52" x14ac:dyDescent="0.25">
      <c r="A32" s="2"/>
      <c r="B32" s="2"/>
      <c r="C32" s="2"/>
      <c r="D32" s="2"/>
      <c r="E32" s="2" t="s">
        <v>39</v>
      </c>
      <c r="F32" s="6">
        <v>2826</v>
      </c>
      <c r="G32" s="7"/>
      <c r="H32" s="6">
        <v>2878</v>
      </c>
      <c r="I32" s="7"/>
      <c r="J32" s="6">
        <f>ROUND((F32-H32),5)</f>
        <v>-52</v>
      </c>
      <c r="K32" s="7"/>
      <c r="L32" s="8">
        <f>ROUND(IF(H32=0, IF(F32=0, 0, 1), F32/H32),5)</f>
        <v>0.98192999999999997</v>
      </c>
      <c r="M32" s="7"/>
      <c r="N32" s="6">
        <v>2151</v>
      </c>
      <c r="O32" s="7"/>
      <c r="P32" s="6">
        <v>2878</v>
      </c>
      <c r="Q32" s="7"/>
      <c r="R32" s="6">
        <f>ROUND((N32-P32),5)</f>
        <v>-727</v>
      </c>
      <c r="S32" s="7"/>
      <c r="T32" s="8">
        <f>ROUND(IF(P32=0, IF(N32=0, 0, 1), N32/P32),5)</f>
        <v>0.74739</v>
      </c>
      <c r="U32" s="7"/>
      <c r="V32" s="6">
        <v>3090</v>
      </c>
      <c r="W32" s="7"/>
      <c r="X32" s="6">
        <v>2878</v>
      </c>
      <c r="Y32" s="7"/>
      <c r="Z32" s="6">
        <f>ROUND((V32-X32),5)</f>
        <v>212</v>
      </c>
      <c r="AA32" s="7"/>
      <c r="AB32" s="8">
        <f>ROUND(IF(X32=0, IF(V32=0, 0, 1), V32/X32),5)</f>
        <v>1.0736600000000001</v>
      </c>
      <c r="AC32" s="7"/>
      <c r="AD32" s="6">
        <v>2571</v>
      </c>
      <c r="AE32" s="7"/>
      <c r="AF32" s="6">
        <v>2878</v>
      </c>
      <c r="AG32" s="7"/>
      <c r="AH32" s="6">
        <f>ROUND((AD32-AF32),5)</f>
        <v>-307</v>
      </c>
      <c r="AI32" s="7"/>
      <c r="AJ32" s="8">
        <f>ROUND(IF(AF32=0, IF(AD32=0, 0, 1), AD32/AF32),5)</f>
        <v>0.89332999999999996</v>
      </c>
      <c r="AK32" s="7"/>
      <c r="AL32" s="6">
        <v>1460</v>
      </c>
      <c r="AM32" s="7"/>
      <c r="AN32" s="6">
        <v>2878</v>
      </c>
      <c r="AO32" s="7"/>
      <c r="AP32" s="6">
        <f>ROUND((AL32-AN32),5)</f>
        <v>-1418</v>
      </c>
      <c r="AQ32" s="7"/>
      <c r="AR32" s="8">
        <f>ROUND(IF(AN32=0, IF(AL32=0, 0, 1), AL32/AN32),5)</f>
        <v>0.50729999999999997</v>
      </c>
      <c r="AS32" s="7"/>
      <c r="AT32" s="6">
        <f>ROUND(F32+N32+V32+AD32+AL32,5)</f>
        <v>12098</v>
      </c>
      <c r="AU32" s="7"/>
      <c r="AV32" s="6">
        <f>ROUND(H32+P32+X32+AF32+AN32,5)</f>
        <v>14390</v>
      </c>
      <c r="AW32" s="7"/>
      <c r="AX32" s="6">
        <f>ROUND((AT32-AV32),5)</f>
        <v>-2292</v>
      </c>
      <c r="AY32" s="7"/>
      <c r="AZ32" s="8">
        <f>ROUND(IF(AV32=0, IF(AT32=0, 0, 1), AT32/AV32),5)</f>
        <v>0.84072000000000002</v>
      </c>
    </row>
    <row r="33" spans="1:52" x14ac:dyDescent="0.25">
      <c r="A33" s="2"/>
      <c r="B33" s="2"/>
      <c r="C33" s="2"/>
      <c r="D33" s="2"/>
      <c r="E33" s="2" t="s">
        <v>40</v>
      </c>
      <c r="F33" s="6">
        <v>1365</v>
      </c>
      <c r="G33" s="7"/>
      <c r="H33" s="6">
        <v>1492</v>
      </c>
      <c r="I33" s="7"/>
      <c r="J33" s="6">
        <f>ROUND((F33-H33),5)</f>
        <v>-127</v>
      </c>
      <c r="K33" s="7"/>
      <c r="L33" s="8">
        <f>ROUND(IF(H33=0, IF(F33=0, 0, 1), F33/H33),5)</f>
        <v>0.91488000000000003</v>
      </c>
      <c r="M33" s="7"/>
      <c r="N33" s="6">
        <v>1820</v>
      </c>
      <c r="O33" s="7"/>
      <c r="P33" s="6">
        <v>1492</v>
      </c>
      <c r="Q33" s="7"/>
      <c r="R33" s="6">
        <f>ROUND((N33-P33),5)</f>
        <v>328</v>
      </c>
      <c r="S33" s="7"/>
      <c r="T33" s="8">
        <f>ROUND(IF(P33=0, IF(N33=0, 0, 1), N33/P33),5)</f>
        <v>1.21984</v>
      </c>
      <c r="U33" s="7"/>
      <c r="V33" s="6">
        <v>2285</v>
      </c>
      <c r="W33" s="7"/>
      <c r="X33" s="6">
        <v>1492</v>
      </c>
      <c r="Y33" s="7"/>
      <c r="Z33" s="6">
        <f>ROUND((V33-X33),5)</f>
        <v>793</v>
      </c>
      <c r="AA33" s="7"/>
      <c r="AB33" s="8">
        <f>ROUND(IF(X33=0, IF(V33=0, 0, 1), V33/X33),5)</f>
        <v>1.5315000000000001</v>
      </c>
      <c r="AC33" s="7"/>
      <c r="AD33" s="6">
        <v>2425</v>
      </c>
      <c r="AE33" s="7"/>
      <c r="AF33" s="6">
        <v>1492</v>
      </c>
      <c r="AG33" s="7"/>
      <c r="AH33" s="6">
        <f>ROUND((AD33-AF33),5)</f>
        <v>933</v>
      </c>
      <c r="AI33" s="7"/>
      <c r="AJ33" s="8">
        <f>ROUND(IF(AF33=0, IF(AD33=0, 0, 1), AD33/AF33),5)</f>
        <v>1.62534</v>
      </c>
      <c r="AK33" s="7"/>
      <c r="AL33" s="6">
        <v>3197</v>
      </c>
      <c r="AM33" s="7"/>
      <c r="AN33" s="6">
        <v>1492</v>
      </c>
      <c r="AO33" s="7"/>
      <c r="AP33" s="6">
        <f>ROUND((AL33-AN33),5)</f>
        <v>1705</v>
      </c>
      <c r="AQ33" s="7"/>
      <c r="AR33" s="8">
        <f>ROUND(IF(AN33=0, IF(AL33=0, 0, 1), AL33/AN33),5)</f>
        <v>2.14276</v>
      </c>
      <c r="AS33" s="7"/>
      <c r="AT33" s="6">
        <f>ROUND(F33+N33+V33+AD33+AL33,5)</f>
        <v>11092</v>
      </c>
      <c r="AU33" s="7"/>
      <c r="AV33" s="6">
        <f>ROUND(H33+P33+X33+AF33+AN33,5)</f>
        <v>7460</v>
      </c>
      <c r="AW33" s="7"/>
      <c r="AX33" s="6">
        <f>ROUND((AT33-AV33),5)</f>
        <v>3632</v>
      </c>
      <c r="AY33" s="7"/>
      <c r="AZ33" s="8">
        <f>ROUND(IF(AV33=0, IF(AT33=0, 0, 1), AT33/AV33),5)</f>
        <v>1.4868600000000001</v>
      </c>
    </row>
    <row r="34" spans="1:52" x14ac:dyDescent="0.25">
      <c r="A34" s="2"/>
      <c r="B34" s="2"/>
      <c r="C34" s="2"/>
      <c r="D34" s="2"/>
      <c r="E34" s="2" t="s">
        <v>41</v>
      </c>
      <c r="F34" s="6">
        <v>444</v>
      </c>
      <c r="G34" s="7"/>
      <c r="H34" s="6">
        <v>404</v>
      </c>
      <c r="I34" s="7"/>
      <c r="J34" s="6">
        <f>ROUND((F34-H34),5)</f>
        <v>40</v>
      </c>
      <c r="K34" s="7"/>
      <c r="L34" s="8">
        <f>ROUND(IF(H34=0, IF(F34=0, 0, 1), F34/H34),5)</f>
        <v>1.09901</v>
      </c>
      <c r="M34" s="7"/>
      <c r="N34" s="6">
        <v>231</v>
      </c>
      <c r="O34" s="7"/>
      <c r="P34" s="6">
        <v>404</v>
      </c>
      <c r="Q34" s="7"/>
      <c r="R34" s="6">
        <f>ROUND((N34-P34),5)</f>
        <v>-173</v>
      </c>
      <c r="S34" s="7"/>
      <c r="T34" s="8">
        <f>ROUND(IF(P34=0, IF(N34=0, 0, 1), N34/P34),5)</f>
        <v>0.57177999999999995</v>
      </c>
      <c r="U34" s="7"/>
      <c r="V34" s="6">
        <v>243</v>
      </c>
      <c r="W34" s="7"/>
      <c r="X34" s="6">
        <v>404</v>
      </c>
      <c r="Y34" s="7"/>
      <c r="Z34" s="6">
        <f>ROUND((V34-X34),5)</f>
        <v>-161</v>
      </c>
      <c r="AA34" s="7"/>
      <c r="AB34" s="8">
        <f>ROUND(IF(X34=0, IF(V34=0, 0, 1), V34/X34),5)</f>
        <v>0.60148999999999997</v>
      </c>
      <c r="AC34" s="7"/>
      <c r="AD34" s="6">
        <v>241</v>
      </c>
      <c r="AE34" s="7"/>
      <c r="AF34" s="6">
        <v>404</v>
      </c>
      <c r="AG34" s="7"/>
      <c r="AH34" s="6">
        <f>ROUND((AD34-AF34),5)</f>
        <v>-163</v>
      </c>
      <c r="AI34" s="7"/>
      <c r="AJ34" s="8">
        <f>ROUND(IF(AF34=0, IF(AD34=0, 0, 1), AD34/AF34),5)</f>
        <v>0.59653</v>
      </c>
      <c r="AK34" s="7"/>
      <c r="AL34" s="6">
        <v>253</v>
      </c>
      <c r="AM34" s="7"/>
      <c r="AN34" s="6">
        <v>404</v>
      </c>
      <c r="AO34" s="7"/>
      <c r="AP34" s="6">
        <f>ROUND((AL34-AN34),5)</f>
        <v>-151</v>
      </c>
      <c r="AQ34" s="7"/>
      <c r="AR34" s="8">
        <f>ROUND(IF(AN34=0, IF(AL34=0, 0, 1), AL34/AN34),5)</f>
        <v>0.62624000000000002</v>
      </c>
      <c r="AS34" s="7"/>
      <c r="AT34" s="6">
        <f>ROUND(F34+N34+V34+AD34+AL34,5)</f>
        <v>1412</v>
      </c>
      <c r="AU34" s="7"/>
      <c r="AV34" s="6">
        <f>ROUND(H34+P34+X34+AF34+AN34,5)</f>
        <v>2020</v>
      </c>
      <c r="AW34" s="7"/>
      <c r="AX34" s="6">
        <f>ROUND((AT34-AV34),5)</f>
        <v>-608</v>
      </c>
      <c r="AY34" s="7"/>
      <c r="AZ34" s="8">
        <f>ROUND(IF(AV34=0, IF(AT34=0, 0, 1), AT34/AV34),5)</f>
        <v>0.69901000000000002</v>
      </c>
    </row>
    <row r="35" spans="1:52" x14ac:dyDescent="0.25">
      <c r="A35" s="2"/>
      <c r="B35" s="2"/>
      <c r="C35" s="2"/>
      <c r="D35" s="2"/>
      <c r="E35" s="2" t="s">
        <v>42</v>
      </c>
      <c r="F35" s="6">
        <v>0</v>
      </c>
      <c r="G35" s="7"/>
      <c r="H35" s="6">
        <v>167</v>
      </c>
      <c r="I35" s="7"/>
      <c r="J35" s="6">
        <f>ROUND((F35-H35),5)</f>
        <v>-167</v>
      </c>
      <c r="K35" s="7"/>
      <c r="L35" s="8">
        <f>ROUND(IF(H35=0, IF(F35=0, 0, 1), F35/H35),5)</f>
        <v>0</v>
      </c>
      <c r="M35" s="7"/>
      <c r="N35" s="6">
        <v>6942</v>
      </c>
      <c r="O35" s="7"/>
      <c r="P35" s="6">
        <v>7667</v>
      </c>
      <c r="Q35" s="7"/>
      <c r="R35" s="6">
        <f>ROUND((N35-P35),5)</f>
        <v>-725</v>
      </c>
      <c r="S35" s="7"/>
      <c r="T35" s="8">
        <f>ROUND(IF(P35=0, IF(N35=0, 0, 1), N35/P35),5)</f>
        <v>0.90544000000000002</v>
      </c>
      <c r="U35" s="7"/>
      <c r="V35" s="6">
        <v>0</v>
      </c>
      <c r="W35" s="7"/>
      <c r="X35" s="6">
        <v>167</v>
      </c>
      <c r="Y35" s="7"/>
      <c r="Z35" s="6">
        <f>ROUND((V35-X35),5)</f>
        <v>-167</v>
      </c>
      <c r="AA35" s="7"/>
      <c r="AB35" s="8">
        <f>ROUND(IF(X35=0, IF(V35=0, 0, 1), V35/X35),5)</f>
        <v>0</v>
      </c>
      <c r="AC35" s="7"/>
      <c r="AD35" s="6">
        <v>0</v>
      </c>
      <c r="AE35" s="7"/>
      <c r="AF35" s="6">
        <v>167</v>
      </c>
      <c r="AG35" s="7"/>
      <c r="AH35" s="6">
        <f>ROUND((AD35-AF35),5)</f>
        <v>-167</v>
      </c>
      <c r="AI35" s="7"/>
      <c r="AJ35" s="8">
        <f>ROUND(IF(AF35=0, IF(AD35=0, 0, 1), AD35/AF35),5)</f>
        <v>0</v>
      </c>
      <c r="AK35" s="7"/>
      <c r="AL35" s="6">
        <v>654</v>
      </c>
      <c r="AM35" s="7"/>
      <c r="AN35" s="6">
        <v>167</v>
      </c>
      <c r="AO35" s="7"/>
      <c r="AP35" s="6">
        <f>ROUND((AL35-AN35),5)</f>
        <v>487</v>
      </c>
      <c r="AQ35" s="7"/>
      <c r="AR35" s="8">
        <f>ROUND(IF(AN35=0, IF(AL35=0, 0, 1), AL35/AN35),5)</f>
        <v>3.9161700000000002</v>
      </c>
      <c r="AS35" s="7"/>
      <c r="AT35" s="6">
        <f>ROUND(F35+N35+V35+AD35+AL35,5)</f>
        <v>7596</v>
      </c>
      <c r="AU35" s="7"/>
      <c r="AV35" s="6">
        <f>ROUND(H35+P35+X35+AF35+AN35,5)</f>
        <v>8335</v>
      </c>
      <c r="AW35" s="7"/>
      <c r="AX35" s="6">
        <f>ROUND((AT35-AV35),5)</f>
        <v>-739</v>
      </c>
      <c r="AY35" s="7"/>
      <c r="AZ35" s="8">
        <f>ROUND(IF(AV35=0, IF(AT35=0, 0, 1), AT35/AV35),5)</f>
        <v>0.91134000000000004</v>
      </c>
    </row>
    <row r="36" spans="1:52" ht="16.5" thickBot="1" x14ac:dyDescent="0.3">
      <c r="A36" s="2"/>
      <c r="B36" s="2"/>
      <c r="C36" s="2"/>
      <c r="D36" s="2"/>
      <c r="E36" s="2" t="s">
        <v>43</v>
      </c>
      <c r="F36" s="9">
        <v>4204</v>
      </c>
      <c r="G36" s="7"/>
      <c r="H36" s="9">
        <v>5059</v>
      </c>
      <c r="I36" s="7"/>
      <c r="J36" s="9">
        <f>ROUND((F36-H36),5)</f>
        <v>-855</v>
      </c>
      <c r="K36" s="7"/>
      <c r="L36" s="10">
        <f>ROUND(IF(H36=0, IF(F36=0, 0, 1), F36/H36),5)</f>
        <v>0.83099000000000001</v>
      </c>
      <c r="M36" s="7"/>
      <c r="N36" s="9">
        <v>3504</v>
      </c>
      <c r="O36" s="7"/>
      <c r="P36" s="9">
        <v>5049</v>
      </c>
      <c r="Q36" s="7"/>
      <c r="R36" s="9">
        <f>ROUND((N36-P36),5)</f>
        <v>-1545</v>
      </c>
      <c r="S36" s="7"/>
      <c r="T36" s="10">
        <f>ROUND(IF(P36=0, IF(N36=0, 0, 1), N36/P36),5)</f>
        <v>0.69399999999999995</v>
      </c>
      <c r="U36" s="7"/>
      <c r="V36" s="9">
        <v>4001</v>
      </c>
      <c r="W36" s="7"/>
      <c r="X36" s="9">
        <v>5049</v>
      </c>
      <c r="Y36" s="7"/>
      <c r="Z36" s="9">
        <f>ROUND((V36-X36),5)</f>
        <v>-1048</v>
      </c>
      <c r="AA36" s="7"/>
      <c r="AB36" s="10">
        <f>ROUND(IF(X36=0, IF(V36=0, 0, 1), V36/X36),5)</f>
        <v>0.79242999999999997</v>
      </c>
      <c r="AC36" s="7"/>
      <c r="AD36" s="9">
        <v>4245</v>
      </c>
      <c r="AE36" s="7"/>
      <c r="AF36" s="9">
        <v>5049</v>
      </c>
      <c r="AG36" s="7"/>
      <c r="AH36" s="9">
        <f>ROUND((AD36-AF36),5)</f>
        <v>-804</v>
      </c>
      <c r="AI36" s="7"/>
      <c r="AJ36" s="10">
        <f>ROUND(IF(AF36=0, IF(AD36=0, 0, 1), AD36/AF36),5)</f>
        <v>0.84075999999999995</v>
      </c>
      <c r="AK36" s="7"/>
      <c r="AL36" s="9">
        <v>4304</v>
      </c>
      <c r="AM36" s="7"/>
      <c r="AN36" s="9">
        <v>5049</v>
      </c>
      <c r="AO36" s="7"/>
      <c r="AP36" s="9">
        <f>ROUND((AL36-AN36),5)</f>
        <v>-745</v>
      </c>
      <c r="AQ36" s="7"/>
      <c r="AR36" s="10">
        <f>ROUND(IF(AN36=0, IF(AL36=0, 0, 1), AL36/AN36),5)</f>
        <v>0.85245000000000004</v>
      </c>
      <c r="AS36" s="7"/>
      <c r="AT36" s="9">
        <f>ROUND(F36+N36+V36+AD36+AL36,5)</f>
        <v>20258</v>
      </c>
      <c r="AU36" s="7"/>
      <c r="AV36" s="9">
        <f>ROUND(H36+P36+X36+AF36+AN36,5)</f>
        <v>25255</v>
      </c>
      <c r="AW36" s="7"/>
      <c r="AX36" s="9">
        <f>ROUND((AT36-AV36),5)</f>
        <v>-4997</v>
      </c>
      <c r="AY36" s="7"/>
      <c r="AZ36" s="10">
        <f>ROUND(IF(AV36=0, IF(AT36=0, 0, 1), AT36/AV36),5)</f>
        <v>0.80213999999999996</v>
      </c>
    </row>
    <row r="37" spans="1:52" ht="16.5" thickBot="1" x14ac:dyDescent="0.3">
      <c r="A37" s="2"/>
      <c r="B37" s="2"/>
      <c r="C37" s="2"/>
      <c r="D37" s="2" t="s">
        <v>44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>ROUND((F37-H37),5)</f>
        <v>-35814</v>
      </c>
      <c r="K37" s="7"/>
      <c r="L37" s="12">
        <f>ROUND(IF(H37=0, IF(F37=0, 0, 1), F37/H37),5)</f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>ROUND((N37-P37),5)</f>
        <v>-26965</v>
      </c>
      <c r="S37" s="7"/>
      <c r="T37" s="12">
        <f>ROUND(IF(P37=0, IF(N37=0, 0, 1), N37/P37),5)</f>
        <v>0.83087</v>
      </c>
      <c r="U37" s="7"/>
      <c r="V37" s="11">
        <f>ROUND(SUM(V13:V36),5)</f>
        <v>137450</v>
      </c>
      <c r="W37" s="7"/>
      <c r="X37" s="11">
        <f>ROUND(SUM(X13:X36),5)</f>
        <v>151585</v>
      </c>
      <c r="Y37" s="7"/>
      <c r="Z37" s="11">
        <f>ROUND((V37-X37),5)</f>
        <v>-14135</v>
      </c>
      <c r="AA37" s="7"/>
      <c r="AB37" s="12">
        <f>ROUND(IF(X37=0, IF(V37=0, 0, 1), V37/X37),5)</f>
        <v>0.90674999999999994</v>
      </c>
      <c r="AC37" s="7"/>
      <c r="AD37" s="11">
        <f>ROUND(SUM(AD13:AD36),5)</f>
        <v>156512</v>
      </c>
      <c r="AE37" s="7"/>
      <c r="AF37" s="11">
        <f>ROUND(SUM(AF13:AF36),5)</f>
        <v>152184</v>
      </c>
      <c r="AG37" s="7"/>
      <c r="AH37" s="11">
        <f>ROUND((AD37-AF37),5)</f>
        <v>4328</v>
      </c>
      <c r="AI37" s="7"/>
      <c r="AJ37" s="12">
        <f>ROUND(IF(AF37=0, IF(AD37=0, 0, 1), AD37/AF37),5)</f>
        <v>1.02844</v>
      </c>
      <c r="AK37" s="7"/>
      <c r="AL37" s="11">
        <f>ROUND(SUM(AL13:AL36),5)</f>
        <v>175633</v>
      </c>
      <c r="AM37" s="7"/>
      <c r="AN37" s="11">
        <f>ROUND(SUM(AN13:AN36),5)</f>
        <v>151794</v>
      </c>
      <c r="AO37" s="7"/>
      <c r="AP37" s="11">
        <f>ROUND((AL37-AN37),5)</f>
        <v>23839</v>
      </c>
      <c r="AQ37" s="7"/>
      <c r="AR37" s="12">
        <f>ROUND(IF(AN37=0, IF(AL37=0, 0, 1), AL37/AN37),5)</f>
        <v>1.1570499999999999</v>
      </c>
      <c r="AS37" s="7"/>
      <c r="AT37" s="11">
        <f>ROUND(F37+N37+V37+AD37+AL37,5)</f>
        <v>717864</v>
      </c>
      <c r="AU37" s="7"/>
      <c r="AV37" s="11">
        <f>ROUND(H37+P37+X37+AF37+AN37,5)</f>
        <v>766611</v>
      </c>
      <c r="AW37" s="7"/>
      <c r="AX37" s="11">
        <f>ROUND((AT37-AV37),5)</f>
        <v>-48747</v>
      </c>
      <c r="AY37" s="7"/>
      <c r="AZ37" s="12">
        <f>ROUND(IF(AV37=0, IF(AT37=0, 0, 1), AT37/AV37),5)</f>
        <v>0.93640999999999996</v>
      </c>
    </row>
    <row r="38" spans="1:52" x14ac:dyDescent="0.25">
      <c r="A38" s="2"/>
      <c r="B38" s="2" t="s">
        <v>45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>ROUND((F38-H38),5)</f>
        <v>-4310</v>
      </c>
      <c r="K38" s="7"/>
      <c r="L38" s="8">
        <f>ROUND(IF(H38=0, IF(F38=0, 0, 1), F38/H38),5)</f>
        <v>1.1879999999999999</v>
      </c>
      <c r="M38" s="7"/>
      <c r="N38" s="6">
        <f>ROUND(N3+N12-N37,5)</f>
        <v>-16893</v>
      </c>
      <c r="O38" s="7"/>
      <c r="P38" s="6">
        <f>ROUND(P3+P12-P37,5)</f>
        <v>-24500</v>
      </c>
      <c r="Q38" s="7"/>
      <c r="R38" s="6">
        <f>ROUND((N38-P38),5)</f>
        <v>7607</v>
      </c>
      <c r="S38" s="7"/>
      <c r="T38" s="8">
        <f>ROUND(IF(P38=0, IF(N38=0, 0, 1), N38/P38),5)</f>
        <v>0.68950999999999996</v>
      </c>
      <c r="U38" s="7"/>
      <c r="V38" s="6">
        <f>ROUND(V3+V12-V37,5)</f>
        <v>12367</v>
      </c>
      <c r="W38" s="7"/>
      <c r="X38" s="6">
        <f>ROUND(X3+X12-X37,5)</f>
        <v>-5063</v>
      </c>
      <c r="Y38" s="7"/>
      <c r="Z38" s="6">
        <f>ROUND((V38-X38),5)</f>
        <v>17430</v>
      </c>
      <c r="AA38" s="7"/>
      <c r="AB38" s="8">
        <f>ROUND(IF(X38=0, IF(V38=0, 0, 1), V38/X38),5)</f>
        <v>-2.4426199999999998</v>
      </c>
      <c r="AC38" s="7"/>
      <c r="AD38" s="6">
        <f>ROUND(AD3+AD12-AD37,5)</f>
        <v>19812</v>
      </c>
      <c r="AE38" s="7"/>
      <c r="AF38" s="6">
        <f>ROUND(AF3+AF12-AF37,5)</f>
        <v>-3072</v>
      </c>
      <c r="AG38" s="7"/>
      <c r="AH38" s="6">
        <f>ROUND((AD38-AF38),5)</f>
        <v>22884</v>
      </c>
      <c r="AI38" s="7"/>
      <c r="AJ38" s="8">
        <f>ROUND(IF(AF38=0, IF(AD38=0, 0, 1), AD38/AF38),5)</f>
        <v>-6.4492200000000004</v>
      </c>
      <c r="AK38" s="7"/>
      <c r="AL38" s="6">
        <f>ROUND(AL3+AL12-AL37,5)</f>
        <v>7611</v>
      </c>
      <c r="AM38" s="7"/>
      <c r="AN38" s="6">
        <f>ROUND(AN3+AN12-AN37,5)</f>
        <v>6417</v>
      </c>
      <c r="AO38" s="7"/>
      <c r="AP38" s="6">
        <f>ROUND((AL38-AN38),5)</f>
        <v>1194</v>
      </c>
      <c r="AQ38" s="7"/>
      <c r="AR38" s="8">
        <f>ROUND(IF(AN38=0, IF(AL38=0, 0, 1), AL38/AN38),5)</f>
        <v>1.18607</v>
      </c>
      <c r="AS38" s="7"/>
      <c r="AT38" s="6">
        <f>ROUND(F38+N38+V38+AD38+AL38,5)</f>
        <v>-4338</v>
      </c>
      <c r="AU38" s="7"/>
      <c r="AV38" s="6">
        <f>ROUND(H38+P38+X38+AF38+AN38,5)</f>
        <v>-49143</v>
      </c>
      <c r="AW38" s="7"/>
      <c r="AX38" s="6">
        <f>ROUND((AT38-AV38),5)</f>
        <v>44805</v>
      </c>
      <c r="AY38" s="7"/>
      <c r="AZ38" s="8">
        <f>ROUND(IF(AV38=0, IF(AT38=0, 0, 1), AT38/AV38),5)</f>
        <v>8.8270000000000001E-2</v>
      </c>
    </row>
    <row r="39" spans="1:52" hidden="1" x14ac:dyDescent="0.25">
      <c r="A39" s="2"/>
      <c r="B39" s="2" t="s">
        <v>46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</row>
    <row r="40" spans="1:52" hidden="1" x14ac:dyDescent="0.25">
      <c r="A40" s="2"/>
      <c r="B40" s="2"/>
      <c r="C40" s="2"/>
      <c r="D40" s="2" t="s">
        <v>47</v>
      </c>
      <c r="E40" s="2"/>
      <c r="F40" s="6">
        <v>1</v>
      </c>
      <c r="G40" s="7"/>
      <c r="H40" s="6">
        <v>0</v>
      </c>
      <c r="I40" s="7"/>
      <c r="J40" s="6">
        <f>ROUND((F40-H40),5)</f>
        <v>1</v>
      </c>
      <c r="K40" s="7"/>
      <c r="L40" s="8">
        <f>ROUND(IF(H40=0, IF(F40=0, 0, 1), F40/H40),5)</f>
        <v>1</v>
      </c>
      <c r="M40" s="7"/>
      <c r="N40" s="6">
        <v>2</v>
      </c>
      <c r="O40" s="7"/>
      <c r="P40" s="6">
        <v>0</v>
      </c>
      <c r="Q40" s="7"/>
      <c r="R40" s="6">
        <f>ROUND((N40-P40),5)</f>
        <v>2</v>
      </c>
      <c r="S40" s="7"/>
      <c r="T40" s="8">
        <f>ROUND(IF(P40=0, IF(N40=0, 0, 1), N40/P40),5)</f>
        <v>1</v>
      </c>
      <c r="U40" s="7"/>
      <c r="V40" s="6">
        <v>0</v>
      </c>
      <c r="W40" s="7"/>
      <c r="X40" s="6">
        <v>0</v>
      </c>
      <c r="Y40" s="7"/>
      <c r="Z40" s="6">
        <f>ROUND((V40-X40),5)</f>
        <v>0</v>
      </c>
      <c r="AA40" s="7"/>
      <c r="AB40" s="8">
        <f>ROUND(IF(X40=0, IF(V40=0, 0, 1), V40/X40),5)</f>
        <v>0</v>
      </c>
      <c r="AC40" s="7"/>
      <c r="AD40" s="6">
        <v>0</v>
      </c>
      <c r="AE40" s="7"/>
      <c r="AF40" s="6">
        <v>0</v>
      </c>
      <c r="AG40" s="7"/>
      <c r="AH40" s="6">
        <f>ROUND((AD40-AF40),5)</f>
        <v>0</v>
      </c>
      <c r="AI40" s="7"/>
      <c r="AJ40" s="8">
        <f>ROUND(IF(AF40=0, IF(AD40=0, 0, 1), AD40/AF40),5)</f>
        <v>0</v>
      </c>
      <c r="AK40" s="7"/>
      <c r="AL40" s="6">
        <v>0</v>
      </c>
      <c r="AM40" s="7"/>
      <c r="AN40" s="6">
        <v>0</v>
      </c>
      <c r="AO40" s="7"/>
      <c r="AP40" s="6">
        <f>ROUND((AL40-AN40),5)</f>
        <v>0</v>
      </c>
      <c r="AQ40" s="7"/>
      <c r="AR40" s="8">
        <f>ROUND(IF(AN40=0, IF(AL40=0, 0, 1), AL40/AN40),5)</f>
        <v>0</v>
      </c>
      <c r="AS40" s="7"/>
      <c r="AT40" s="6">
        <f>ROUND(F40+N40+V40+AD40+AL40,5)</f>
        <v>3</v>
      </c>
      <c r="AU40" s="7"/>
      <c r="AV40" s="6">
        <f>ROUND(H40+P40+X40+AF40+AN40,5)</f>
        <v>0</v>
      </c>
      <c r="AW40" s="7"/>
      <c r="AX40" s="6">
        <f>ROUND((AT40-AV40),5)</f>
        <v>3</v>
      </c>
      <c r="AY40" s="7"/>
      <c r="AZ40" s="8">
        <f>ROUND(IF(AV40=0, IF(AT40=0, 0, 1), AT40/AV40),5)</f>
        <v>1</v>
      </c>
    </row>
    <row r="41" spans="1:52" hidden="1" x14ac:dyDescent="0.25">
      <c r="A41" s="2"/>
      <c r="B41" s="2"/>
      <c r="C41" s="2"/>
      <c r="D41" s="2" t="s">
        <v>48</v>
      </c>
      <c r="E41" s="2"/>
      <c r="F41" s="6">
        <v>125</v>
      </c>
      <c r="G41" s="7"/>
      <c r="H41" s="6">
        <v>125</v>
      </c>
      <c r="I41" s="7"/>
      <c r="J41" s="6">
        <f>ROUND((F41-H41),5)</f>
        <v>0</v>
      </c>
      <c r="K41" s="7"/>
      <c r="L41" s="8">
        <f>ROUND(IF(H41=0, IF(F41=0, 0, 1), F41/H41),5)</f>
        <v>1</v>
      </c>
      <c r="M41" s="7"/>
      <c r="N41" s="6">
        <v>125</v>
      </c>
      <c r="O41" s="7"/>
      <c r="P41" s="6">
        <v>100</v>
      </c>
      <c r="Q41" s="7"/>
      <c r="R41" s="6">
        <f>ROUND((N41-P41),5)</f>
        <v>25</v>
      </c>
      <c r="S41" s="7"/>
      <c r="T41" s="8">
        <f>ROUND(IF(P41=0, IF(N41=0, 0, 1), N41/P41),5)</f>
        <v>1.25</v>
      </c>
      <c r="U41" s="7"/>
      <c r="V41" s="6">
        <v>125</v>
      </c>
      <c r="W41" s="7"/>
      <c r="X41" s="6">
        <v>100</v>
      </c>
      <c r="Y41" s="7"/>
      <c r="Z41" s="6">
        <f>ROUND((V41-X41),5)</f>
        <v>25</v>
      </c>
      <c r="AA41" s="7"/>
      <c r="AB41" s="8">
        <f>ROUND(IF(X41=0, IF(V41=0, 0, 1), V41/X41),5)</f>
        <v>1.25</v>
      </c>
      <c r="AC41" s="7"/>
      <c r="AD41" s="6">
        <v>125</v>
      </c>
      <c r="AE41" s="7"/>
      <c r="AF41" s="6">
        <v>100</v>
      </c>
      <c r="AG41" s="7"/>
      <c r="AH41" s="6">
        <f>ROUND((AD41-AF41),5)</f>
        <v>25</v>
      </c>
      <c r="AI41" s="7"/>
      <c r="AJ41" s="8">
        <f>ROUND(IF(AF41=0, IF(AD41=0, 0, 1), AD41/AF41),5)</f>
        <v>1.25</v>
      </c>
      <c r="AK41" s="7"/>
      <c r="AL41" s="6">
        <v>125</v>
      </c>
      <c r="AM41" s="7"/>
      <c r="AN41" s="6">
        <v>100</v>
      </c>
      <c r="AO41" s="7"/>
      <c r="AP41" s="6">
        <f>ROUND((AL41-AN41),5)</f>
        <v>25</v>
      </c>
      <c r="AQ41" s="7"/>
      <c r="AR41" s="8">
        <f>ROUND(IF(AN41=0, IF(AL41=0, 0, 1), AL41/AN41),5)</f>
        <v>1.25</v>
      </c>
      <c r="AS41" s="7"/>
      <c r="AT41" s="6">
        <f>ROUND(F41+N41+V41+AD41+AL41,5)</f>
        <v>625</v>
      </c>
      <c r="AU41" s="7"/>
      <c r="AV41" s="6">
        <f>ROUND(H41+P41+X41+AF41+AN41,5)</f>
        <v>525</v>
      </c>
      <c r="AW41" s="7"/>
      <c r="AX41" s="6">
        <f>ROUND((AT41-AV41),5)</f>
        <v>100</v>
      </c>
      <c r="AY41" s="7"/>
      <c r="AZ41" s="8">
        <f>ROUND(IF(AV41=0, IF(AT41=0, 0, 1), AT41/AV41),5)</f>
        <v>1.19048</v>
      </c>
    </row>
    <row r="42" spans="1:52" ht="16.5" hidden="1" thickBot="1" x14ac:dyDescent="0.3">
      <c r="A42" s="2"/>
      <c r="B42" s="2"/>
      <c r="C42" s="2"/>
      <c r="D42" s="2" t="s">
        <v>49</v>
      </c>
      <c r="E42" s="2"/>
      <c r="F42" s="13">
        <v>0</v>
      </c>
      <c r="G42" s="7"/>
      <c r="H42" s="13">
        <v>0</v>
      </c>
      <c r="I42" s="7"/>
      <c r="J42" s="13">
        <f>ROUND((F42-H42),5)</f>
        <v>0</v>
      </c>
      <c r="K42" s="7"/>
      <c r="L42" s="14">
        <f>ROUND(IF(H42=0, IF(F42=0, 0, 1), F42/H42),5)</f>
        <v>0</v>
      </c>
      <c r="M42" s="7"/>
      <c r="N42" s="13">
        <v>0</v>
      </c>
      <c r="O42" s="7"/>
      <c r="P42" s="13">
        <v>0</v>
      </c>
      <c r="Q42" s="7"/>
      <c r="R42" s="13">
        <f>ROUND((N42-P42),5)</f>
        <v>0</v>
      </c>
      <c r="S42" s="7"/>
      <c r="T42" s="14">
        <f>ROUND(IF(P42=0, IF(N42=0, 0, 1), N42/P42),5)</f>
        <v>0</v>
      </c>
      <c r="U42" s="7"/>
      <c r="V42" s="13">
        <v>2000</v>
      </c>
      <c r="W42" s="7"/>
      <c r="X42" s="13">
        <v>0</v>
      </c>
      <c r="Y42" s="7"/>
      <c r="Z42" s="13">
        <f>ROUND((V42-X42),5)</f>
        <v>2000</v>
      </c>
      <c r="AA42" s="7"/>
      <c r="AB42" s="14">
        <f>ROUND(IF(X42=0, IF(V42=0, 0, 1), V42/X42),5)</f>
        <v>1</v>
      </c>
      <c r="AC42" s="7"/>
      <c r="AD42" s="13">
        <v>0</v>
      </c>
      <c r="AE42" s="7"/>
      <c r="AF42" s="13">
        <v>0</v>
      </c>
      <c r="AG42" s="7"/>
      <c r="AH42" s="13">
        <f>ROUND((AD42-AF42),5)</f>
        <v>0</v>
      </c>
      <c r="AI42" s="7"/>
      <c r="AJ42" s="14">
        <f>ROUND(IF(AF42=0, IF(AD42=0, 0, 1), AD42/AF42),5)</f>
        <v>0</v>
      </c>
      <c r="AK42" s="7"/>
      <c r="AL42" s="13">
        <v>142655</v>
      </c>
      <c r="AM42" s="7"/>
      <c r="AN42" s="13">
        <v>60000</v>
      </c>
      <c r="AO42" s="7"/>
      <c r="AP42" s="13">
        <f>ROUND((AL42-AN42),5)</f>
        <v>82655</v>
      </c>
      <c r="AQ42" s="7"/>
      <c r="AR42" s="14">
        <f>ROUND(IF(AN42=0, IF(AL42=0, 0, 1), AL42/AN42),5)</f>
        <v>2.37758</v>
      </c>
      <c r="AS42" s="7"/>
      <c r="AT42" s="13">
        <f>ROUND(F42+N42+V42+AD42+AL42,5)</f>
        <v>144655</v>
      </c>
      <c r="AU42" s="7"/>
      <c r="AV42" s="13">
        <f>ROUND(H42+P42+X42+AF42+AN42,5)</f>
        <v>60000</v>
      </c>
      <c r="AW42" s="7"/>
      <c r="AX42" s="13">
        <f>ROUND((AT42-AV42),5)</f>
        <v>84655</v>
      </c>
      <c r="AY42" s="7"/>
      <c r="AZ42" s="14">
        <f>ROUND(IF(AV42=0, IF(AT42=0, 0, 1), AT42/AV42),5)</f>
        <v>2.41092</v>
      </c>
    </row>
    <row r="43" spans="1:52" ht="16.5" thickBot="1" x14ac:dyDescent="0.3">
      <c r="A43" s="2"/>
      <c r="B43" s="2" t="s">
        <v>50</v>
      </c>
      <c r="D43" s="2"/>
      <c r="E43" s="2"/>
      <c r="F43" s="6">
        <f>ROUND(SUM(F40:F42),5)</f>
        <v>126</v>
      </c>
      <c r="G43" s="7"/>
      <c r="H43" s="6">
        <f>ROUND(SUM(H40:H42),5)</f>
        <v>125</v>
      </c>
      <c r="I43" s="7"/>
      <c r="J43" s="6">
        <f>ROUND((F43-H43),5)</f>
        <v>1</v>
      </c>
      <c r="K43" s="7"/>
      <c r="L43" s="8">
        <f>ROUND(IF(H43=0, IF(F43=0, 0, 1), F43/H43),5)</f>
        <v>1.008</v>
      </c>
      <c r="M43" s="7"/>
      <c r="N43" s="6">
        <f>ROUND(SUM(N40:N42),5)</f>
        <v>127</v>
      </c>
      <c r="O43" s="7"/>
      <c r="P43" s="6">
        <f>ROUND(SUM(P40:P42),5)</f>
        <v>100</v>
      </c>
      <c r="Q43" s="7"/>
      <c r="R43" s="6">
        <f>ROUND((N43-P43),5)</f>
        <v>27</v>
      </c>
      <c r="S43" s="7"/>
      <c r="T43" s="8">
        <f>ROUND(IF(P43=0, IF(N43=0, 0, 1), N43/P43),5)</f>
        <v>1.27</v>
      </c>
      <c r="U43" s="7"/>
      <c r="V43" s="6">
        <f>ROUND(SUM(V40:V42),5)</f>
        <v>2125</v>
      </c>
      <c r="W43" s="7"/>
      <c r="X43" s="6">
        <f>ROUND(SUM(X40:X42),5)</f>
        <v>100</v>
      </c>
      <c r="Y43" s="7"/>
      <c r="Z43" s="6">
        <f>ROUND((V43-X43),5)</f>
        <v>2025</v>
      </c>
      <c r="AA43" s="7"/>
      <c r="AB43" s="8">
        <f>ROUND(IF(X43=0, IF(V43=0, 0, 1), V43/X43),5)</f>
        <v>21.25</v>
      </c>
      <c r="AC43" s="7"/>
      <c r="AD43" s="6">
        <f>ROUND(SUM(AD40:AD42),5)</f>
        <v>125</v>
      </c>
      <c r="AE43" s="7"/>
      <c r="AF43" s="6">
        <f>ROUND(SUM(AF40:AF42),5)</f>
        <v>100</v>
      </c>
      <c r="AG43" s="7"/>
      <c r="AH43" s="6">
        <f>ROUND((AD43-AF43),5)</f>
        <v>25</v>
      </c>
      <c r="AI43" s="7"/>
      <c r="AJ43" s="8">
        <f>ROUND(IF(AF43=0, IF(AD43=0, 0, 1), AD43/AF43),5)</f>
        <v>1.25</v>
      </c>
      <c r="AK43" s="7"/>
      <c r="AL43" s="6">
        <f>ROUND(SUM(AL40:AL42),5)</f>
        <v>142780</v>
      </c>
      <c r="AM43" s="7"/>
      <c r="AN43" s="6">
        <f>ROUND(SUM(AN40:AN42),5)</f>
        <v>60100</v>
      </c>
      <c r="AO43" s="7"/>
      <c r="AP43" s="6">
        <f>ROUND((AL43-AN43),5)</f>
        <v>82680</v>
      </c>
      <c r="AQ43" s="7"/>
      <c r="AR43" s="8">
        <f>ROUND(IF(AN43=0, IF(AL43=0, 0, 1), AL43/AN43),5)</f>
        <v>2.3757100000000002</v>
      </c>
      <c r="AS43" s="7"/>
      <c r="AT43" s="6">
        <f>ROUND(F43+N43+V43+AD43+AL43,5)</f>
        <v>145283</v>
      </c>
      <c r="AU43" s="7"/>
      <c r="AV43" s="6">
        <f>ROUND(H43+P43+X43+AF43+AN43,5)</f>
        <v>60525</v>
      </c>
      <c r="AW43" s="7"/>
      <c r="AX43" s="6">
        <f>ROUND((AT43-AV43),5)</f>
        <v>84758</v>
      </c>
      <c r="AY43" s="7"/>
      <c r="AZ43" s="8">
        <f>ROUND(IF(AV43=0, IF(AT43=0, 0, 1), AT43/AV43),5)</f>
        <v>2.4003800000000002</v>
      </c>
    </row>
    <row r="44" spans="1:52" s="18" customFormat="1" ht="16.5" thickBot="1" x14ac:dyDescent="0.3">
      <c r="A44" s="2" t="s">
        <v>51</v>
      </c>
      <c r="B44" s="2"/>
      <c r="C44" s="2"/>
      <c r="D44" s="2"/>
      <c r="E44" s="2"/>
      <c r="F44" s="16" t="e">
        <f>ROUND(F38+#REF!,5)</f>
        <v>#REF!</v>
      </c>
      <c r="G44" s="2"/>
      <c r="H44" s="16" t="e">
        <f>ROUND(H38+#REF!,5)</f>
        <v>#REF!</v>
      </c>
      <c r="I44" s="2"/>
      <c r="J44" s="16" t="e">
        <f>ROUND((F44-H44),5)</f>
        <v>#REF!</v>
      </c>
      <c r="K44" s="2"/>
      <c r="L44" s="17" t="e">
        <f>ROUND(IF(H44=0, IF(F44=0, 0, 1), F44/H44),5)</f>
        <v>#REF!</v>
      </c>
      <c r="M44" s="2"/>
      <c r="N44" s="16" t="e">
        <f>ROUND(N38+#REF!,5)</f>
        <v>#REF!</v>
      </c>
      <c r="O44" s="2"/>
      <c r="P44" s="16" t="e">
        <f>ROUND(P38+#REF!,5)</f>
        <v>#REF!</v>
      </c>
      <c r="Q44" s="2"/>
      <c r="R44" s="16" t="e">
        <f>ROUND((N44-P44),5)</f>
        <v>#REF!</v>
      </c>
      <c r="S44" s="2"/>
      <c r="T44" s="17" t="e">
        <f>ROUND(IF(P44=0, IF(N44=0, 0, 1), N44/P44),5)</f>
        <v>#REF!</v>
      </c>
      <c r="U44" s="2"/>
      <c r="V44" s="16" t="e">
        <f>ROUND(V38+#REF!,5)</f>
        <v>#REF!</v>
      </c>
      <c r="W44" s="2"/>
      <c r="X44" s="16" t="e">
        <f>ROUND(X38+#REF!,5)</f>
        <v>#REF!</v>
      </c>
      <c r="Y44" s="2"/>
      <c r="Z44" s="16" t="e">
        <f>ROUND((V44-X44),5)</f>
        <v>#REF!</v>
      </c>
      <c r="AA44" s="2"/>
      <c r="AB44" s="17" t="e">
        <f>ROUND(IF(X44=0, IF(V44=0, 0, 1), V44/X44),5)</f>
        <v>#REF!</v>
      </c>
      <c r="AC44" s="2"/>
      <c r="AD44" s="16" t="e">
        <f>ROUND(AD38+#REF!,5)</f>
        <v>#REF!</v>
      </c>
      <c r="AE44" s="2"/>
      <c r="AF44" s="16" t="e">
        <f>ROUND(AF38+#REF!,5)</f>
        <v>#REF!</v>
      </c>
      <c r="AG44" s="2"/>
      <c r="AH44" s="16" t="e">
        <f>ROUND((AD44-AF44),5)</f>
        <v>#REF!</v>
      </c>
      <c r="AI44" s="2"/>
      <c r="AJ44" s="17" t="e">
        <f>ROUND(IF(AF44=0, IF(AD44=0, 0, 1), AD44/AF44),5)</f>
        <v>#REF!</v>
      </c>
      <c r="AK44" s="2"/>
      <c r="AL44" s="16">
        <f>AL38+AL43</f>
        <v>150391</v>
      </c>
      <c r="AM44" s="2"/>
      <c r="AN44" s="39">
        <f>AN38+AN43</f>
        <v>66517</v>
      </c>
      <c r="AO44" s="2"/>
      <c r="AP44" s="39">
        <f>AP38+AP43</f>
        <v>83874</v>
      </c>
      <c r="AQ44" s="2"/>
      <c r="AR44" s="17">
        <f>ROUND(IF(AN44=0, IF(AL44=0, 0, 1), AL44/AN44),5)</f>
        <v>2.2609400000000002</v>
      </c>
      <c r="AS44" s="2"/>
      <c r="AT44" s="39">
        <f>AT38+AT43</f>
        <v>140945</v>
      </c>
      <c r="AU44" s="2"/>
      <c r="AV44" s="39">
        <f>AV38+AV43</f>
        <v>11382</v>
      </c>
      <c r="AW44" s="2"/>
      <c r="AX44" s="39">
        <f>AX38+AX43</f>
        <v>129563</v>
      </c>
      <c r="AY44" s="2"/>
      <c r="AZ44" s="17">
        <f>ROUND(IF(AV44=0, IF(AT44=0, 0, 1), AT44/AV44),5)</f>
        <v>12.383150000000001</v>
      </c>
    </row>
    <row r="45" spans="1:52" ht="16.5" thickTop="1" x14ac:dyDescent="0.25"/>
  </sheetData>
  <pageMargins left="0.7" right="0.7" top="0.75" bottom="0.75" header="0.1" footer="0.3"/>
  <pageSetup scale="60" orientation="landscape" horizontalDpi="300" verticalDpi="300" r:id="rId1"/>
  <headerFooter>
    <oddHeader>&amp;L&amp;"Arial,Bold"&amp;12 8:16 AM
&amp;"Arial,Bold"&amp;12 07/04/22
&amp;"Arial,Bold"&amp;12 Accrual Basis&amp;C&amp;"Arial,Bold"&amp;12 Wild Oak Saddle Club
&amp;"Arial,Bold"&amp;14 Profit &amp;&amp; Loss Budget vs. Actual
&amp;"Arial,Bold"&amp;10 January through May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06C2-67DE-46AE-BC02-B4DD2F928F89}">
  <sheetPr codeName="Sheet4"/>
  <dimension ref="A1:N14"/>
  <sheetViews>
    <sheetView topLeftCell="D1" workbookViewId="0">
      <selection activeCell="Y34" sqref="V34:Y42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3.5703125" customWidth="1"/>
  </cols>
  <sheetData>
    <row r="1" spans="1:14" s="22" customFormat="1" ht="16.5" thickBot="1" x14ac:dyDescent="0.3">
      <c r="A1" s="19"/>
      <c r="B1" s="19"/>
      <c r="C1" s="19"/>
      <c r="D1" s="19"/>
      <c r="E1" s="19"/>
      <c r="F1" s="26" t="s">
        <v>76</v>
      </c>
      <c r="G1" s="21"/>
      <c r="H1" s="26" t="s">
        <v>75</v>
      </c>
      <c r="I1" s="21"/>
      <c r="J1" s="26" t="s">
        <v>74</v>
      </c>
      <c r="K1" s="21"/>
      <c r="L1" s="26" t="s">
        <v>73</v>
      </c>
      <c r="M1" s="21"/>
      <c r="N1" s="26" t="s">
        <v>0</v>
      </c>
    </row>
    <row r="2" spans="1:14" ht="16.5" thickTop="1" x14ac:dyDescent="0.25">
      <c r="A2" s="2"/>
      <c r="B2" s="2" t="s">
        <v>10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11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12</v>
      </c>
      <c r="F4" s="6">
        <v>0</v>
      </c>
      <c r="G4" s="7"/>
      <c r="H4" s="6">
        <v>0</v>
      </c>
      <c r="I4" s="7"/>
      <c r="J4" s="6">
        <v>0</v>
      </c>
      <c r="K4" s="7"/>
      <c r="L4" s="6">
        <v>70250</v>
      </c>
      <c r="M4" s="7"/>
      <c r="N4" s="6">
        <f>ROUND(SUM(F4:L4),5)</f>
        <v>70250</v>
      </c>
    </row>
    <row r="5" spans="1:14" x14ac:dyDescent="0.25">
      <c r="A5" s="2"/>
      <c r="B5" s="2"/>
      <c r="C5" s="2"/>
      <c r="D5" s="2"/>
      <c r="E5" s="2" t="s">
        <v>13</v>
      </c>
      <c r="F5" s="6">
        <v>16186</v>
      </c>
      <c r="G5" s="7"/>
      <c r="H5" s="6">
        <v>16595</v>
      </c>
      <c r="I5" s="7"/>
      <c r="J5" s="6">
        <v>14120</v>
      </c>
      <c r="K5" s="7"/>
      <c r="L5" s="6">
        <v>33813</v>
      </c>
      <c r="M5" s="7"/>
      <c r="N5" s="6">
        <f>ROUND(SUM(F5:L5),5)</f>
        <v>80714</v>
      </c>
    </row>
    <row r="6" spans="1:14" x14ac:dyDescent="0.25">
      <c r="A6" s="2"/>
      <c r="B6" s="2"/>
      <c r="C6" s="2"/>
      <c r="D6" s="2"/>
      <c r="E6" s="2" t="s">
        <v>14</v>
      </c>
      <c r="F6" s="6">
        <v>496</v>
      </c>
      <c r="G6" s="7"/>
      <c r="H6" s="6">
        <v>4052</v>
      </c>
      <c r="I6" s="7"/>
      <c r="J6" s="6">
        <v>0</v>
      </c>
      <c r="K6" s="7"/>
      <c r="L6" s="6">
        <v>6857</v>
      </c>
      <c r="M6" s="7"/>
      <c r="N6" s="6">
        <f>ROUND(SUM(F6:L6),5)</f>
        <v>11405</v>
      </c>
    </row>
    <row r="7" spans="1:14" x14ac:dyDescent="0.25">
      <c r="A7" s="2"/>
      <c r="B7" s="2"/>
      <c r="C7" s="2"/>
      <c r="D7" s="2"/>
      <c r="E7" s="2" t="s">
        <v>15</v>
      </c>
      <c r="F7" s="6">
        <v>948</v>
      </c>
      <c r="G7" s="7"/>
      <c r="H7" s="6">
        <v>4870</v>
      </c>
      <c r="I7" s="7"/>
      <c r="J7" s="6">
        <v>0</v>
      </c>
      <c r="K7" s="7"/>
      <c r="L7" s="6">
        <v>1444</v>
      </c>
      <c r="M7" s="7"/>
      <c r="N7" s="6">
        <f>ROUND(SUM(F7:L7),5)</f>
        <v>7262</v>
      </c>
    </row>
    <row r="8" spans="1:14" x14ac:dyDescent="0.25">
      <c r="A8" s="2"/>
      <c r="B8" s="2"/>
      <c r="C8" s="2"/>
      <c r="D8" s="2"/>
      <c r="E8" s="2" t="s">
        <v>16</v>
      </c>
      <c r="F8" s="6">
        <v>0</v>
      </c>
      <c r="G8" s="7"/>
      <c r="H8" s="6">
        <v>13056</v>
      </c>
      <c r="I8" s="7"/>
      <c r="J8" s="6">
        <v>0</v>
      </c>
      <c r="K8" s="7"/>
      <c r="L8" s="6">
        <v>0</v>
      </c>
      <c r="M8" s="7"/>
      <c r="N8" s="6">
        <f>ROUND(SUM(F8:L8),5)</f>
        <v>13056</v>
      </c>
    </row>
    <row r="9" spans="1:14" ht="16.5" thickBot="1" x14ac:dyDescent="0.3">
      <c r="A9" s="2"/>
      <c r="B9" s="2"/>
      <c r="C9" s="2"/>
      <c r="D9" s="2"/>
      <c r="E9" s="2" t="s">
        <v>17</v>
      </c>
      <c r="F9" s="6">
        <v>320</v>
      </c>
      <c r="G9" s="7"/>
      <c r="H9" s="6">
        <v>0</v>
      </c>
      <c r="I9" s="7"/>
      <c r="J9" s="6">
        <v>0</v>
      </c>
      <c r="K9" s="7"/>
      <c r="L9" s="6">
        <v>237</v>
      </c>
      <c r="M9" s="7"/>
      <c r="N9" s="6">
        <f>ROUND(SUM(F9:L9),5)</f>
        <v>557</v>
      </c>
    </row>
    <row r="10" spans="1:14" x14ac:dyDescent="0.25">
      <c r="A10" s="2"/>
      <c r="B10" s="2"/>
      <c r="C10" s="2"/>
      <c r="D10" s="2" t="s">
        <v>18</v>
      </c>
      <c r="E10" s="2"/>
      <c r="F10" s="15">
        <f>ROUND(SUM(F3:F9),5)</f>
        <v>17950</v>
      </c>
      <c r="G10" s="7"/>
      <c r="H10" s="15">
        <f>ROUND(SUM(H3:H9),5)</f>
        <v>38573</v>
      </c>
      <c r="I10" s="7"/>
      <c r="J10" s="15">
        <f>ROUND(SUM(J3:J9),5)</f>
        <v>14120</v>
      </c>
      <c r="K10" s="7"/>
      <c r="L10" s="15">
        <f>ROUND(SUM(L3:L9),5)</f>
        <v>112601</v>
      </c>
      <c r="M10" s="7"/>
      <c r="N10" s="15">
        <f>ROUND(SUM(F10:L10),5)</f>
        <v>183244</v>
      </c>
    </row>
    <row r="11" spans="1:14" x14ac:dyDescent="0.25">
      <c r="A11" s="28"/>
      <c r="B11" s="28"/>
      <c r="C11" s="28" t="s">
        <v>77</v>
      </c>
      <c r="D11" s="28"/>
      <c r="E11" s="28"/>
      <c r="F11" s="29">
        <v>54802</v>
      </c>
      <c r="G11" s="30"/>
      <c r="H11" s="29">
        <v>2087</v>
      </c>
      <c r="I11" s="30"/>
      <c r="J11" s="29">
        <v>15728</v>
      </c>
      <c r="K11" s="30"/>
      <c r="L11" s="29">
        <v>99331</v>
      </c>
      <c r="M11" s="29"/>
      <c r="N11" s="29">
        <f>SUM(F11:L11)</f>
        <v>171948</v>
      </c>
    </row>
    <row r="12" spans="1:14" ht="16.5" thickBot="1" x14ac:dyDescent="0.3">
      <c r="A12" s="28"/>
      <c r="B12" s="28"/>
      <c r="C12" s="28" t="s">
        <v>78</v>
      </c>
      <c r="D12" s="28"/>
      <c r="E12" s="28"/>
      <c r="F12" s="41">
        <f>F10-F11</f>
        <v>-36852</v>
      </c>
      <c r="G12" s="42"/>
      <c r="H12" s="41">
        <f>H10-H11</f>
        <v>36486</v>
      </c>
      <c r="I12" s="42"/>
      <c r="J12" s="41">
        <f>J10-J11</f>
        <v>-1608</v>
      </c>
      <c r="K12" s="42"/>
      <c r="L12" s="41">
        <f>L10-L11</f>
        <v>13270</v>
      </c>
      <c r="M12" s="42"/>
      <c r="N12" s="41">
        <f>N10-N11</f>
        <v>11296</v>
      </c>
    </row>
    <row r="13" spans="1:14" s="18" customFormat="1" x14ac:dyDescent="0.25">
      <c r="A13" s="28"/>
      <c r="B13" s="28"/>
      <c r="C13" s="28"/>
      <c r="D13" s="28"/>
      <c r="E13" s="28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27"/>
      <c r="B14" s="27"/>
      <c r="C14" s="31" t="s">
        <v>79</v>
      </c>
      <c r="D14" s="27"/>
      <c r="E14" s="27"/>
      <c r="F14" s="44">
        <f>F10/N10</f>
        <v>9.7956822597192808E-2</v>
      </c>
      <c r="G14" s="44"/>
      <c r="H14" s="44">
        <f>H10/N10</f>
        <v>0.21050075309423502</v>
      </c>
      <c r="I14" s="44"/>
      <c r="J14" s="44">
        <f>J10/N10</f>
        <v>7.7055728973390664E-2</v>
      </c>
      <c r="K14" s="44"/>
      <c r="L14" s="44">
        <f>L10/N10</f>
        <v>0.61448669533518152</v>
      </c>
      <c r="M14" s="33"/>
      <c r="N14" s="34">
        <v>1</v>
      </c>
    </row>
  </sheetData>
  <pageMargins left="0.7" right="0.7" top="0.75" bottom="0.75" header="0.1" footer="0.3"/>
  <pageSetup scale="80" orientation="landscape" horizontalDpi="4294967292" verticalDpi="300" r:id="rId1"/>
  <headerFooter>
    <oddHeader>&amp;L&amp;"Arial,Bold"&amp;12 9:55 AM
&amp;"Arial,Bold"&amp;12 07/04/22
&amp;"Arial,Bold"&amp;12 Accrual Basis&amp;C&amp;"Arial,Bold"&amp;12 Wild Oak Saddle Club
&amp;"Arial,Bold"&amp;14 Profit &amp;&amp; Loss by Class
&amp;"Arial,Bold"&amp;10 May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9BFB-F4A7-45EE-8638-577F4FB4EF06}">
  <sheetPr codeName="Sheet3"/>
  <dimension ref="A1:N14"/>
  <sheetViews>
    <sheetView workbookViewId="0">
      <selection activeCell="F29" sqref="F29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2" customFormat="1" ht="16.5" thickBot="1" x14ac:dyDescent="0.3">
      <c r="A1" s="19"/>
      <c r="B1" s="19"/>
      <c r="C1" s="19"/>
      <c r="D1" s="19"/>
      <c r="E1" s="19"/>
      <c r="F1" s="26" t="s">
        <v>76</v>
      </c>
      <c r="G1" s="21"/>
      <c r="H1" s="26" t="s">
        <v>75</v>
      </c>
      <c r="I1" s="21"/>
      <c r="J1" s="26" t="s">
        <v>74</v>
      </c>
      <c r="K1" s="21"/>
      <c r="L1" s="26" t="s">
        <v>73</v>
      </c>
      <c r="M1" s="21"/>
      <c r="N1" s="26" t="s">
        <v>0</v>
      </c>
    </row>
    <row r="2" spans="1:14" ht="16.5" thickTop="1" x14ac:dyDescent="0.25">
      <c r="A2" s="2"/>
      <c r="B2" s="2" t="s">
        <v>10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11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12</v>
      </c>
      <c r="F4" s="6">
        <v>0</v>
      </c>
      <c r="G4" s="7"/>
      <c r="H4" s="6">
        <v>0</v>
      </c>
      <c r="I4" s="7"/>
      <c r="J4" s="6">
        <v>0</v>
      </c>
      <c r="K4" s="7"/>
      <c r="L4" s="6">
        <v>341500</v>
      </c>
      <c r="M4" s="7"/>
      <c r="N4" s="6">
        <f>ROUND(SUM(F4:L4),5)</f>
        <v>341500</v>
      </c>
    </row>
    <row r="5" spans="1:14" x14ac:dyDescent="0.25">
      <c r="A5" s="2"/>
      <c r="B5" s="2"/>
      <c r="C5" s="2"/>
      <c r="D5" s="2"/>
      <c r="E5" s="2" t="s">
        <v>13</v>
      </c>
      <c r="F5" s="6">
        <v>53203</v>
      </c>
      <c r="G5" s="7"/>
      <c r="H5" s="6">
        <v>38052</v>
      </c>
      <c r="I5" s="7"/>
      <c r="J5" s="6">
        <v>41042</v>
      </c>
      <c r="K5" s="7"/>
      <c r="L5" s="6">
        <v>144845</v>
      </c>
      <c r="M5" s="7"/>
      <c r="N5" s="6">
        <f>ROUND(SUM(F5:L5),5)</f>
        <v>277142</v>
      </c>
    </row>
    <row r="6" spans="1:14" x14ac:dyDescent="0.25">
      <c r="A6" s="2"/>
      <c r="B6" s="2"/>
      <c r="C6" s="2"/>
      <c r="D6" s="2"/>
      <c r="E6" s="2" t="s">
        <v>14</v>
      </c>
      <c r="F6" s="6">
        <v>10212</v>
      </c>
      <c r="G6" s="7"/>
      <c r="H6" s="6">
        <v>7354</v>
      </c>
      <c r="I6" s="7"/>
      <c r="J6" s="6">
        <v>402</v>
      </c>
      <c r="K6" s="7"/>
      <c r="L6" s="6">
        <v>36243</v>
      </c>
      <c r="M6" s="7"/>
      <c r="N6" s="6">
        <f>ROUND(SUM(F6:L6),5)</f>
        <v>54211</v>
      </c>
    </row>
    <row r="7" spans="1:14" x14ac:dyDescent="0.25">
      <c r="A7" s="2"/>
      <c r="B7" s="2"/>
      <c r="C7" s="2"/>
      <c r="D7" s="2"/>
      <c r="E7" s="2" t="s">
        <v>15</v>
      </c>
      <c r="F7" s="6">
        <v>9623</v>
      </c>
      <c r="G7" s="7"/>
      <c r="H7" s="6">
        <v>8813</v>
      </c>
      <c r="I7" s="7"/>
      <c r="J7" s="6">
        <v>23</v>
      </c>
      <c r="K7" s="7"/>
      <c r="L7" s="6">
        <v>4820</v>
      </c>
      <c r="M7" s="7"/>
      <c r="N7" s="6">
        <f>ROUND(SUM(F7:L7),5)</f>
        <v>23279</v>
      </c>
    </row>
    <row r="8" spans="1:14" x14ac:dyDescent="0.25">
      <c r="A8" s="2"/>
      <c r="B8" s="2"/>
      <c r="C8" s="2"/>
      <c r="D8" s="2"/>
      <c r="E8" s="2" t="s">
        <v>16</v>
      </c>
      <c r="F8" s="6">
        <v>1200</v>
      </c>
      <c r="G8" s="7"/>
      <c r="H8" s="6">
        <v>13056</v>
      </c>
      <c r="I8" s="7"/>
      <c r="J8" s="6">
        <v>0</v>
      </c>
      <c r="K8" s="7"/>
      <c r="L8" s="6">
        <v>0</v>
      </c>
      <c r="M8" s="7"/>
      <c r="N8" s="6">
        <f>ROUND(SUM(F8:L8),5)</f>
        <v>14256</v>
      </c>
    </row>
    <row r="9" spans="1:14" ht="16.5" thickBot="1" x14ac:dyDescent="0.3">
      <c r="A9" s="2"/>
      <c r="B9" s="2"/>
      <c r="C9" s="2"/>
      <c r="D9" s="2"/>
      <c r="E9" s="2" t="s">
        <v>17</v>
      </c>
      <c r="F9" s="6">
        <v>2295</v>
      </c>
      <c r="G9" s="7"/>
      <c r="H9" s="6">
        <v>0</v>
      </c>
      <c r="I9" s="7"/>
      <c r="J9" s="6">
        <v>12</v>
      </c>
      <c r="K9" s="7"/>
      <c r="L9" s="6">
        <v>831</v>
      </c>
      <c r="M9" s="7"/>
      <c r="N9" s="6">
        <f>ROUND(SUM(F9:L9),5)</f>
        <v>3138</v>
      </c>
    </row>
    <row r="10" spans="1:14" x14ac:dyDescent="0.25">
      <c r="A10" s="2"/>
      <c r="B10" s="2"/>
      <c r="C10" s="2"/>
      <c r="D10" s="2" t="s">
        <v>18</v>
      </c>
      <c r="E10" s="2"/>
      <c r="F10" s="15">
        <f>ROUND(SUM(F3:F9),5)</f>
        <v>76533</v>
      </c>
      <c r="G10" s="7"/>
      <c r="H10" s="15">
        <f>ROUND(SUM(H3:H9),5)</f>
        <v>67275</v>
      </c>
      <c r="I10" s="7"/>
      <c r="J10" s="15">
        <f>ROUND(SUM(J3:J9),5)</f>
        <v>41479</v>
      </c>
      <c r="K10" s="7"/>
      <c r="L10" s="15">
        <f>ROUND(SUM(L3:L9),5)</f>
        <v>528239</v>
      </c>
      <c r="M10" s="7"/>
      <c r="N10" s="15">
        <f>ROUND(SUM(F10:L10),5)</f>
        <v>713526</v>
      </c>
    </row>
    <row r="11" spans="1:14" x14ac:dyDescent="0.25">
      <c r="A11" s="36"/>
      <c r="B11" s="36"/>
      <c r="C11" s="36" t="s">
        <v>77</v>
      </c>
      <c r="D11" s="36"/>
      <c r="E11" s="36"/>
      <c r="F11" s="37">
        <v>101259</v>
      </c>
      <c r="G11" s="38"/>
      <c r="H11" s="37">
        <v>2087</v>
      </c>
      <c r="I11" s="38"/>
      <c r="J11" s="37">
        <v>15728</v>
      </c>
      <c r="K11" s="38"/>
      <c r="L11" s="37">
        <v>520021</v>
      </c>
      <c r="M11" s="37"/>
      <c r="N11" s="37">
        <f>SUM(F11:L11)</f>
        <v>639095</v>
      </c>
    </row>
    <row r="12" spans="1:14" ht="16.5" thickBot="1" x14ac:dyDescent="0.3">
      <c r="A12" s="36"/>
      <c r="B12" s="36"/>
      <c r="C12" s="36" t="s">
        <v>78</v>
      </c>
      <c r="D12" s="36"/>
      <c r="E12" s="36"/>
      <c r="F12" s="41">
        <f>F10-F11</f>
        <v>-24726</v>
      </c>
      <c r="G12" s="42"/>
      <c r="H12" s="41">
        <f>H10-H11</f>
        <v>65188</v>
      </c>
      <c r="I12" s="42"/>
      <c r="J12" s="41">
        <f>J10-J11</f>
        <v>25751</v>
      </c>
      <c r="K12" s="42"/>
      <c r="L12" s="41">
        <f>L10-L11</f>
        <v>8218</v>
      </c>
      <c r="M12" s="42"/>
      <c r="N12" s="41">
        <f>N10-N11</f>
        <v>74431</v>
      </c>
    </row>
    <row r="13" spans="1:14" s="18" customFormat="1" x14ac:dyDescent="0.25">
      <c r="A13" s="36"/>
      <c r="B13" s="36"/>
      <c r="C13" s="36"/>
      <c r="D13" s="36"/>
      <c r="E13" s="36"/>
      <c r="F13" s="43"/>
      <c r="G13" s="43"/>
      <c r="H13" s="43"/>
      <c r="I13" s="43"/>
      <c r="J13" s="43"/>
      <c r="K13" s="43"/>
      <c r="L13" s="43"/>
      <c r="M13" s="43"/>
      <c r="N13" s="43"/>
    </row>
    <row r="14" spans="1:14" x14ac:dyDescent="0.25">
      <c r="A14" s="35"/>
      <c r="B14" s="35"/>
      <c r="C14" s="40" t="s">
        <v>79</v>
      </c>
      <c r="D14" s="35"/>
      <c r="E14" s="35"/>
      <c r="F14" s="44">
        <f>F10/N10</f>
        <v>0.10726028203597346</v>
      </c>
      <c r="G14" s="44"/>
      <c r="H14" s="44">
        <f>H10/N10</f>
        <v>9.428528182574987E-2</v>
      </c>
      <c r="I14" s="44"/>
      <c r="J14" s="44">
        <f>J10/N10</f>
        <v>5.8132429652178054E-2</v>
      </c>
      <c r="K14" s="44"/>
      <c r="L14" s="44">
        <f>L10/N10</f>
        <v>0.74032200648609858</v>
      </c>
      <c r="M14" s="44"/>
      <c r="N14" s="45">
        <v>1</v>
      </c>
    </row>
  </sheetData>
  <pageMargins left="0.7" right="0.7" top="0.75" bottom="0.75" header="0.1" footer="0.3"/>
  <pageSetup scale="80" orientation="landscape" horizontalDpi="4294967292" verticalDpi="300" r:id="rId1"/>
  <headerFooter>
    <oddHeader>&amp;L&amp;"Arial,Bold"&amp;12 9:52 AM
&amp;"Arial,Bold"&amp;12 07/04/22
&amp;"Arial,Bold"&amp;12 Accrual Basis&amp;C&amp;"Arial,Bold"&amp;12 Wild Oak Saddle Club
&amp;"Arial,Bold"&amp;14 Profit &amp;&amp; Loss by Class
&amp;"Arial,Bold"&amp;10 January through May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561E-ADA4-431D-9323-C280809EC9BC}">
  <sheetPr codeName="Sheet2"/>
  <dimension ref="A1:K20"/>
  <sheetViews>
    <sheetView workbookViewId="0">
      <selection activeCell="J30" sqref="J30"/>
    </sheetView>
  </sheetViews>
  <sheetFormatPr defaultRowHeight="15.75" x14ac:dyDescent="0.25"/>
  <cols>
    <col min="1" max="3" width="3" style="18" customWidth="1"/>
    <col min="4" max="4" width="27.85546875" style="18" customWidth="1"/>
    <col min="5" max="5" width="12.5703125" bestFit="1" customWidth="1"/>
    <col min="6" max="6" width="2.28515625" customWidth="1"/>
    <col min="7" max="7" width="12.57031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25"/>
      <c r="F1" s="3"/>
      <c r="G1" s="25"/>
      <c r="H1" s="3"/>
      <c r="I1" s="25"/>
      <c r="J1" s="3"/>
      <c r="K1" s="25"/>
    </row>
    <row r="2" spans="1:11" s="22" customFormat="1" ht="17.25" thickTop="1" thickBot="1" x14ac:dyDescent="0.3">
      <c r="A2" s="19"/>
      <c r="B2" s="19"/>
      <c r="C2" s="19"/>
      <c r="D2" s="19"/>
      <c r="E2" s="20" t="s">
        <v>72</v>
      </c>
      <c r="F2" s="21"/>
      <c r="G2" s="20" t="s">
        <v>71</v>
      </c>
      <c r="H2" s="21"/>
      <c r="I2" s="20" t="s">
        <v>70</v>
      </c>
      <c r="J2" s="21"/>
      <c r="K2" s="20" t="s">
        <v>69</v>
      </c>
    </row>
    <row r="3" spans="1:11" ht="16.5" thickTop="1" x14ac:dyDescent="0.25">
      <c r="A3" s="2" t="s">
        <v>68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67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66</v>
      </c>
      <c r="D5" s="2"/>
      <c r="E5" s="6">
        <v>238973</v>
      </c>
      <c r="F5" s="7"/>
      <c r="G5" s="6">
        <v>509828</v>
      </c>
      <c r="H5" s="7"/>
      <c r="I5" s="6">
        <f>ROUND((E5-G5),5)</f>
        <v>-270855</v>
      </c>
      <c r="J5" s="7"/>
      <c r="K5" s="8">
        <f>ROUND(IF(E5=0, IF(G5=0, 0, SIGN(-G5)), IF(G5=0, SIGN(E5), (E5-G5)/ABS(G5))),5)</f>
        <v>-0.53127000000000002</v>
      </c>
    </row>
    <row r="6" spans="1:11" x14ac:dyDescent="0.25">
      <c r="A6" s="2"/>
      <c r="B6" s="2"/>
      <c r="C6" s="2" t="s">
        <v>65</v>
      </c>
      <c r="D6" s="2"/>
      <c r="E6" s="6">
        <v>319399</v>
      </c>
      <c r="F6" s="7"/>
      <c r="G6" s="6">
        <v>268680</v>
      </c>
      <c r="H6" s="7"/>
      <c r="I6" s="6">
        <f>ROUND((E6-G6),5)</f>
        <v>50719</v>
      </c>
      <c r="J6" s="7"/>
      <c r="K6" s="8">
        <f>ROUND(IF(E6=0, IF(G6=0, 0, SIGN(-G6)), IF(G6=0, SIGN(E6), (E6-G6)/ABS(G6))),5)</f>
        <v>0.18876999999999999</v>
      </c>
    </row>
    <row r="7" spans="1:11" ht="16.5" thickBot="1" x14ac:dyDescent="0.3">
      <c r="A7" s="2"/>
      <c r="B7" s="2"/>
      <c r="C7" s="2" t="s">
        <v>64</v>
      </c>
      <c r="D7" s="2"/>
      <c r="E7" s="13">
        <v>61613</v>
      </c>
      <c r="F7" s="7"/>
      <c r="G7" s="13">
        <v>38325</v>
      </c>
      <c r="H7" s="7"/>
      <c r="I7" s="13">
        <f>ROUND((E7-G7),5)</f>
        <v>23288</v>
      </c>
      <c r="J7" s="7"/>
      <c r="K7" s="14">
        <f>ROUND(IF(E7=0, IF(G7=0, 0, SIGN(-G7)), IF(G7=0, SIGN(E7), (E7-G7)/ABS(G7))),5)</f>
        <v>0.60765000000000002</v>
      </c>
    </row>
    <row r="8" spans="1:11" x14ac:dyDescent="0.25">
      <c r="A8" s="2"/>
      <c r="B8" s="2" t="s">
        <v>63</v>
      </c>
      <c r="C8" s="2"/>
      <c r="D8" s="2"/>
      <c r="E8" s="6">
        <f>ROUND(SUM(E4:E7),5)</f>
        <v>619985</v>
      </c>
      <c r="F8" s="7"/>
      <c r="G8" s="6">
        <f>ROUND(SUM(G4:G7),5)</f>
        <v>816833</v>
      </c>
      <c r="H8" s="7"/>
      <c r="I8" s="6">
        <f>ROUND((E8-G8),5)</f>
        <v>-196848</v>
      </c>
      <c r="J8" s="7"/>
      <c r="K8" s="8">
        <f>ROUND(IF(E8=0, IF(G8=0, 0, SIGN(-G8)), IF(G8=0, SIGN(E8), (E8-G8)/ABS(G8))),5)</f>
        <v>-0.24099000000000001</v>
      </c>
    </row>
    <row r="9" spans="1:11" ht="16.5" thickBot="1" x14ac:dyDescent="0.3">
      <c r="A9" s="2"/>
      <c r="B9" s="2" t="s">
        <v>62</v>
      </c>
      <c r="C9" s="2"/>
      <c r="D9" s="2"/>
      <c r="E9" s="6">
        <v>998622</v>
      </c>
      <c r="F9" s="7"/>
      <c r="G9" s="6">
        <v>618686</v>
      </c>
      <c r="H9" s="7"/>
      <c r="I9" s="6">
        <f>ROUND((E9-G9),5)</f>
        <v>379936</v>
      </c>
      <c r="J9" s="7"/>
      <c r="K9" s="8">
        <f>ROUND(IF(E9=0, IF(G9=0, 0, SIGN(-G9)), IF(G9=0, SIGN(E9), (E9-G9)/ABS(G9))),5)</f>
        <v>0.61409999999999998</v>
      </c>
    </row>
    <row r="10" spans="1:11" s="18" customFormat="1" ht="16.5" thickBot="1" x14ac:dyDescent="0.3">
      <c r="A10" s="2" t="s">
        <v>61</v>
      </c>
      <c r="B10" s="2"/>
      <c r="C10" s="2"/>
      <c r="D10" s="2"/>
      <c r="E10" s="16">
        <f>ROUND(E3+SUM(E8:E9),5)</f>
        <v>1618607</v>
      </c>
      <c r="F10" s="2"/>
      <c r="G10" s="16">
        <f>ROUND(G3+SUM(G8:G9),5)</f>
        <v>1435519</v>
      </c>
      <c r="H10" s="2"/>
      <c r="I10" s="16">
        <f>ROUND((E10-G10),5)</f>
        <v>183088</v>
      </c>
      <c r="J10" s="2"/>
      <c r="K10" s="17">
        <f>ROUND(IF(E10=0, IF(G10=0, 0, SIGN(-G10)), IF(G10=0, SIGN(E10), (E10-G10)/ABS(G10))),5)</f>
        <v>0.12753999999999999</v>
      </c>
    </row>
    <row r="11" spans="1:11" ht="16.5" thickTop="1" x14ac:dyDescent="0.25">
      <c r="A11" s="2" t="s">
        <v>60</v>
      </c>
      <c r="B11" s="2"/>
      <c r="C11" s="2"/>
      <c r="D11" s="2"/>
      <c r="E11" s="6"/>
      <c r="F11" s="7"/>
      <c r="G11" s="6"/>
      <c r="H11" s="7"/>
      <c r="I11" s="6"/>
      <c r="J11" s="7"/>
      <c r="K11" s="8"/>
    </row>
    <row r="12" spans="1:11" x14ac:dyDescent="0.25">
      <c r="A12" s="2"/>
      <c r="B12" s="2" t="s">
        <v>59</v>
      </c>
      <c r="C12" s="2"/>
      <c r="D12" s="2"/>
      <c r="E12" s="6"/>
      <c r="F12" s="7"/>
      <c r="G12" s="6"/>
      <c r="H12" s="7"/>
      <c r="I12" s="6"/>
      <c r="J12" s="7"/>
      <c r="K12" s="8"/>
    </row>
    <row r="13" spans="1:11" x14ac:dyDescent="0.25">
      <c r="A13" s="2"/>
      <c r="B13" s="2"/>
      <c r="C13" s="2" t="s">
        <v>58</v>
      </c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/>
      <c r="C14" s="2"/>
      <c r="D14" s="2" t="s">
        <v>57</v>
      </c>
      <c r="E14" s="6">
        <v>42666</v>
      </c>
      <c r="F14" s="7"/>
      <c r="G14" s="6">
        <v>42398</v>
      </c>
      <c r="H14" s="7"/>
      <c r="I14" s="6">
        <f>ROUND((E14-G14),5)</f>
        <v>268</v>
      </c>
      <c r="J14" s="7"/>
      <c r="K14" s="8">
        <f>ROUND(IF(E14=0, IF(G14=0, 0, SIGN(-G14)), IF(G14=0, SIGN(E14), (E14-G14)/ABS(G14))),5)</f>
        <v>6.3200000000000001E-3</v>
      </c>
    </row>
    <row r="15" spans="1:11" ht="16.5" thickBot="1" x14ac:dyDescent="0.3">
      <c r="A15" s="2"/>
      <c r="B15" s="2"/>
      <c r="C15" s="2"/>
      <c r="D15" s="2" t="s">
        <v>56</v>
      </c>
      <c r="E15" s="6">
        <v>15667</v>
      </c>
      <c r="F15" s="7"/>
      <c r="G15" s="6">
        <v>16764</v>
      </c>
      <c r="H15" s="7"/>
      <c r="I15" s="6">
        <f>ROUND((E15-G15),5)</f>
        <v>-1097</v>
      </c>
      <c r="J15" s="7"/>
      <c r="K15" s="8">
        <f>ROUND(IF(E15=0, IF(G15=0, 0, SIGN(-G15)), IF(G15=0, SIGN(E15), (E15-G15)/ABS(G15))),5)</f>
        <v>-6.5439999999999998E-2</v>
      </c>
    </row>
    <row r="16" spans="1:11" ht="16.5" thickBot="1" x14ac:dyDescent="0.3">
      <c r="A16" s="2"/>
      <c r="B16" s="2"/>
      <c r="C16" s="2" t="s">
        <v>55</v>
      </c>
      <c r="D16" s="2"/>
      <c r="E16" s="11">
        <f>ROUND(SUM(E13:E15),5)</f>
        <v>58333</v>
      </c>
      <c r="F16" s="7"/>
      <c r="G16" s="11">
        <f>ROUND(SUM(G13:G15),5)</f>
        <v>59162</v>
      </c>
      <c r="H16" s="7"/>
      <c r="I16" s="11">
        <f>ROUND((E16-G16),5)</f>
        <v>-829</v>
      </c>
      <c r="J16" s="7"/>
      <c r="K16" s="12">
        <f>ROUND(IF(E16=0, IF(G16=0, 0, SIGN(-G16)), IF(G16=0, SIGN(E16), (E16-G16)/ABS(G16))),5)</f>
        <v>-1.401E-2</v>
      </c>
    </row>
    <row r="17" spans="1:11" x14ac:dyDescent="0.25">
      <c r="A17" s="2"/>
      <c r="B17" s="2" t="s">
        <v>54</v>
      </c>
      <c r="C17" s="2"/>
      <c r="D17" s="2"/>
      <c r="E17" s="6">
        <f>ROUND(E12+E16,5)</f>
        <v>58333</v>
      </c>
      <c r="F17" s="7"/>
      <c r="G17" s="6">
        <f>ROUND(G12+G16,5)</f>
        <v>59162</v>
      </c>
      <c r="H17" s="7"/>
      <c r="I17" s="6">
        <f>ROUND((E17-G17),5)</f>
        <v>-829</v>
      </c>
      <c r="J17" s="7"/>
      <c r="K17" s="8">
        <f>ROUND(IF(E17=0, IF(G17=0, 0, SIGN(-G17)), IF(G17=0, SIGN(E17), (E17-G17)/ABS(G17))),5)</f>
        <v>-1.401E-2</v>
      </c>
    </row>
    <row r="18" spans="1:11" ht="16.5" thickBot="1" x14ac:dyDescent="0.3">
      <c r="A18" s="2"/>
      <c r="B18" s="2" t="s">
        <v>53</v>
      </c>
      <c r="C18" s="2"/>
      <c r="D18" s="2"/>
      <c r="E18" s="6">
        <v>1560274</v>
      </c>
      <c r="F18" s="7"/>
      <c r="G18" s="6">
        <v>1376357</v>
      </c>
      <c r="H18" s="7"/>
      <c r="I18" s="6">
        <f>ROUND((E18-G18),5)</f>
        <v>183917</v>
      </c>
      <c r="J18" s="7"/>
      <c r="K18" s="8">
        <f>ROUND(IF(E18=0, IF(G18=0, 0, SIGN(-G18)), IF(G18=0, SIGN(E18), (E18-G18)/ABS(G18))),5)</f>
        <v>0.13363</v>
      </c>
    </row>
    <row r="19" spans="1:11" s="18" customFormat="1" ht="16.5" thickBot="1" x14ac:dyDescent="0.3">
      <c r="A19" s="2" t="s">
        <v>52</v>
      </c>
      <c r="B19" s="2"/>
      <c r="C19" s="2"/>
      <c r="D19" s="2"/>
      <c r="E19" s="16">
        <f>ROUND(E11+SUM(E17:E18),5)</f>
        <v>1618607</v>
      </c>
      <c r="F19" s="2"/>
      <c r="G19" s="16">
        <f>ROUND(G11+SUM(G17:G18),5)</f>
        <v>1435519</v>
      </c>
      <c r="H19" s="2"/>
      <c r="I19" s="16">
        <f>ROUND((E19-G19),5)</f>
        <v>183088</v>
      </c>
      <c r="J19" s="2"/>
      <c r="K19" s="17">
        <f>ROUND(IF(E19=0, IF(G19=0, 0, SIGN(-G19)), IF(G19=0, SIGN(E19), (E19-G19)/ABS(G19))),5)</f>
        <v>0.12753999999999999</v>
      </c>
    </row>
    <row r="20" spans="1:11" ht="16.5" thickTop="1" x14ac:dyDescent="0.25"/>
  </sheetData>
  <pageMargins left="0.7" right="0.7" top="0.75" bottom="0.75" header="0.1" footer="0.3"/>
  <pageSetup scale="80" orientation="landscape" horizontalDpi="300" verticalDpi="300" r:id="rId1"/>
  <headerFooter>
    <oddHeader>&amp;L&amp;"Arial,Bold"&amp;12 8:21 AM
&amp;"Arial,Bold"&amp;12 07/04/22
&amp;"Arial,Bold"&amp;12 Accrual Basis&amp;C&amp;"Arial,Bold"&amp;12 Wild Oak Saddle Club
&amp;"Arial,Bold"&amp;14 Balance Sheet Prev Year Comparison
&amp;"Arial,Bold"&amp;10 As of May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 Act to Bud</vt:lpstr>
      <vt:lpstr>May Rev by Type</vt:lpstr>
      <vt:lpstr>Rev by Type- YTD</vt:lpstr>
      <vt:lpstr>Balance Sheet</vt:lpstr>
      <vt:lpstr>'Balance Sheet'!Print_Titles</vt:lpstr>
      <vt:lpstr>'May Rev by Type'!Print_Titles</vt:lpstr>
      <vt:lpstr>'P&amp;L Act to Bud'!Print_Titles</vt:lpstr>
      <vt:lpstr>'Rev by Type-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2022-07-04T17:15:19Z</cp:lastPrinted>
  <dcterms:created xsi:type="dcterms:W3CDTF">2022-07-04T15:16:03Z</dcterms:created>
  <dcterms:modified xsi:type="dcterms:W3CDTF">2022-07-04T17:35:40Z</dcterms:modified>
</cp:coreProperties>
</file>