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Manager Items\Kathie\Accounting\2023\"/>
    </mc:Choice>
  </mc:AlternateContent>
  <xr:revisionPtr revIDLastSave="0" documentId="8_{BA881692-2234-4A1A-897B-B1E9F0576ADE}" xr6:coauthVersionLast="47" xr6:coauthVersionMax="47" xr10:uidLastSave="{00000000-0000-0000-0000-000000000000}"/>
  <bookViews>
    <workbookView xWindow="-120" yWindow="-120" windowWidth="29040" windowHeight="15840" xr2:uid="{281FEE0E-5CDA-424F-9818-7FB5068D695A}"/>
  </bookViews>
  <sheets>
    <sheet name="P&amp;L to Budget" sheetId="1" r:id="rId1"/>
    <sheet name="Revenue by Type" sheetId="3" r:id="rId2"/>
    <sheet name="Balance Sheet" sheetId="4" r:id="rId3"/>
  </sheets>
  <definedNames>
    <definedName name="_xlnm.Print_Area" localSheetId="2">'Balance Sheet'!$A$1:$K$19</definedName>
    <definedName name="_xlnm.Print_Titles" localSheetId="2">'Balance Sheet'!$A:$D,'Balance Sheet'!$1:$2</definedName>
    <definedName name="_xlnm.Print_Titles" localSheetId="0">'P&amp;L to Budget'!$A:$E,'P&amp;L to Budget'!$1:$2</definedName>
    <definedName name="_xlnm.Print_Titles" localSheetId="1">'Revenue by Type'!$A:$E,'Revenue by Type'!$1:$1</definedName>
    <definedName name="QB_COLUMN_10210" localSheetId="1" hidden="1">'Revenue by Type'!$F$1</definedName>
    <definedName name="QB_COLUMN_42301" localSheetId="1" hidden="1">'Revenue by Type'!$L$1</definedName>
    <definedName name="QB_COLUMN_59200" localSheetId="2" hidden="1">'Balance Sheet'!$E$2</definedName>
    <definedName name="QB_COLUMN_59200" localSheetId="0" hidden="1">'P&amp;L to Budget'!$F$2</definedName>
    <definedName name="QB_COLUMN_61210" localSheetId="2" hidden="1">'Balance Sheet'!$G$2</definedName>
    <definedName name="QB_COLUMN_6210" localSheetId="1" hidden="1">'Revenue by Type'!$J$1</definedName>
    <definedName name="QB_COLUMN_63620" localSheetId="2" hidden="1">'Balance Sheet'!$I$2</definedName>
    <definedName name="QB_COLUMN_63620" localSheetId="0" hidden="1">'P&amp;L to Budget'!$J$2</definedName>
    <definedName name="QB_COLUMN_64430" localSheetId="0" hidden="1">'P&amp;L to Budget'!$L$2</definedName>
    <definedName name="QB_COLUMN_64830" localSheetId="2" hidden="1">'Balance Sheet'!$K$2</definedName>
    <definedName name="QB_COLUMN_76210" localSheetId="0" hidden="1">'P&amp;L to Budget'!$H$2</definedName>
    <definedName name="QB_DATA_0" localSheetId="2" hidden="1">'Balance Sheet'!$5:$5,'Balance Sheet'!$6:$6,'Balance Sheet'!$7:$7,'Balance Sheet'!$9:$9,'Balance Sheet'!$14:$14,'Balance Sheet'!$15:$15,'Balance Sheet'!$18:$18</definedName>
    <definedName name="QB_DATA_0" localSheetId="0" hidden="1">'P&amp;L to Budget'!$5:$5,'P&amp;L to Budget'!$6:$6,'P&amp;L to Budget'!$7:$7,'P&amp;L to Budget'!$8:$8,'P&amp;L to Budget'!$9:$9,'P&amp;L to Budget'!$10:$10,'P&amp;L to Budget'!$14:$14,'P&amp;L to Budget'!$15:$15,'P&amp;L to Budget'!$16:$16,'P&amp;L to Budget'!$17:$17,'P&amp;L to Budget'!$18:$18,'P&amp;L to Budget'!$19:$19,'P&amp;L to Budget'!$20:$20,'P&amp;L to Budget'!$21:$21,'P&amp;L to Budget'!$22:$22,'P&amp;L to Budget'!$23:$23</definedName>
    <definedName name="QB_DATA_0" localSheetId="1" hidden="1">'Revenue by Type'!$4:$4,'Revenue by Type'!$5:$5,'Revenue by Type'!$6:$6,'Revenue by Type'!$7:$7,'Revenue by Type'!$8:$8</definedName>
    <definedName name="QB_DATA_1" localSheetId="0" hidden="1">'P&amp;L to Budget'!$24:$24,'P&amp;L to Budget'!$25:$25,'P&amp;L to Budget'!$26:$26,'P&amp;L to Budget'!$27:$27,'P&amp;L to Budget'!$28:$28,'P&amp;L to Budget'!$29:$29,'P&amp;L to Budget'!$30:$30,'P&amp;L to Budget'!$31:$31,'P&amp;L to Budget'!$32:$32,'P&amp;L to Budget'!$33:$33,'P&amp;L to Budget'!$34:$34,'P&amp;L to Budget'!$35:$35,'P&amp;L to Budget'!$36:$36,'P&amp;L to Budget'!$41:$41,'P&amp;L to Budget'!$42:$42,'P&amp;L to Budget'!$43:$43</definedName>
    <definedName name="QB_DATA_2" localSheetId="0" hidden="1">'P&amp;L to Budget'!#REF!</definedName>
    <definedName name="QB_FORMULA_0" localSheetId="2" hidden="1">'Balance Sheet'!$I$5,'Balance Sheet'!$K$5,'Balance Sheet'!$I$6,'Balance Sheet'!$K$6,'Balance Sheet'!$I$7,'Balance Sheet'!$K$7,'Balance Sheet'!$E$8,'Balance Sheet'!$G$8,'Balance Sheet'!$I$8,'Balance Sheet'!$K$8,'Balance Sheet'!$I$9,'Balance Sheet'!$K$9,'Balance Sheet'!$E$10,'Balance Sheet'!$G$10,'Balance Sheet'!$I$10,'Balance Sheet'!$K$10</definedName>
    <definedName name="QB_FORMULA_0" localSheetId="0" hidden="1">'P&amp;L to Budget'!$J$5,'P&amp;L to Budget'!$L$5,'P&amp;L to Budget'!$J$6,'P&amp;L to Budget'!$L$6,'P&amp;L to Budget'!$J$7,'P&amp;L to Budget'!$L$7,'P&amp;L to Budget'!$J$8,'P&amp;L to Budget'!$L$8,'P&amp;L to Budget'!$J$9,'P&amp;L to Budget'!$L$9,'P&amp;L to Budget'!$J$10,'P&amp;L to Budget'!$L$10,'P&amp;L to Budget'!$F$11,'P&amp;L to Budget'!$H$11,'P&amp;L to Budget'!$J$11,'P&amp;L to Budget'!$L$11</definedName>
    <definedName name="QB_FORMULA_0" localSheetId="1" hidden="1">'Revenue by Type'!$L$4,'Revenue by Type'!$L$5,'Revenue by Type'!$L$6,'Revenue by Type'!$L$7,'Revenue by Type'!$L$8,'Revenue by Type'!$F$9,'Revenue by Type'!$J$9,'Revenue by Type'!$L$9,'Revenue by Type'!$F$10,'Revenue by Type'!$J$10,'Revenue by Type'!$L$10,'Revenue by Type'!$F$11,'Revenue by Type'!$J$11,'Revenue by Type'!$L$11,'Revenue by Type'!$F$12,'Revenue by Type'!$J$12</definedName>
    <definedName name="QB_FORMULA_1" localSheetId="2" hidden="1">'Balance Sheet'!$I$14,'Balance Sheet'!$K$14,'Balance Sheet'!$I$15,'Balance Sheet'!$K$15,'Balance Sheet'!$E$16,'Balance Sheet'!$G$16,'Balance Sheet'!$I$16,'Balance Sheet'!$K$16,'Balance Sheet'!$E$17,'Balance Sheet'!$G$17,'Balance Sheet'!$I$17,'Balance Sheet'!$K$17,'Balance Sheet'!$I$18,'Balance Sheet'!$K$18,'Balance Sheet'!$E$19,'Balance Sheet'!$G$19</definedName>
    <definedName name="QB_FORMULA_1" localSheetId="0" hidden="1">'P&amp;L to Budget'!$F$12,'P&amp;L to Budget'!$H$12,'P&amp;L to Budget'!$J$12,'P&amp;L to Budget'!$L$12,'P&amp;L to Budget'!$J$14,'P&amp;L to Budget'!$L$14,'P&amp;L to Budget'!$J$15,'P&amp;L to Budget'!$L$15,'P&amp;L to Budget'!$J$16,'P&amp;L to Budget'!$L$16,'P&amp;L to Budget'!$J$17,'P&amp;L to Budget'!$L$17,'P&amp;L to Budget'!$J$18,'P&amp;L to Budget'!$L$18,'P&amp;L to Budget'!$J$19,'P&amp;L to Budget'!$L$19</definedName>
    <definedName name="QB_FORMULA_1" localSheetId="1" hidden="1">'Revenue by Type'!$L$12</definedName>
    <definedName name="QB_FORMULA_2" localSheetId="2" hidden="1">'Balance Sheet'!$I$19,'Balance Sheet'!$K$19</definedName>
    <definedName name="QB_FORMULA_2" localSheetId="0" hidden="1">'P&amp;L to Budget'!$J$20,'P&amp;L to Budget'!$L$20,'P&amp;L to Budget'!$J$21,'P&amp;L to Budget'!$L$21,'P&amp;L to Budget'!$J$22,'P&amp;L to Budget'!$L$22,'P&amp;L to Budget'!$J$23,'P&amp;L to Budget'!$L$23,'P&amp;L to Budget'!$J$24,'P&amp;L to Budget'!$L$24,'P&amp;L to Budget'!$J$25,'P&amp;L to Budget'!$L$25,'P&amp;L to Budget'!$J$26,'P&amp;L to Budget'!$L$26,'P&amp;L to Budget'!$J$27,'P&amp;L to Budget'!$L$27</definedName>
    <definedName name="QB_FORMULA_3" localSheetId="0" hidden="1">'P&amp;L to Budget'!$J$28,'P&amp;L to Budget'!$L$28,'P&amp;L to Budget'!$J$29,'P&amp;L to Budget'!$L$29,'P&amp;L to Budget'!$J$30,'P&amp;L to Budget'!$L$30,'P&amp;L to Budget'!$J$31,'P&amp;L to Budget'!$L$31,'P&amp;L to Budget'!$J$32,'P&amp;L to Budget'!$L$32,'P&amp;L to Budget'!$J$33,'P&amp;L to Budget'!$L$33,'P&amp;L to Budget'!$J$34,'P&amp;L to Budget'!$L$34,'P&amp;L to Budget'!$J$35,'P&amp;L to Budget'!$L$35</definedName>
    <definedName name="QB_FORMULA_4" localSheetId="0" hidden="1">'P&amp;L to Budget'!$J$36,'P&amp;L to Budget'!$L$36,'P&amp;L to Budget'!$F$37,'P&amp;L to Budget'!$H$37,'P&amp;L to Budget'!$J$37,'P&amp;L to Budget'!$L$37,'P&amp;L to Budget'!$F$38,'P&amp;L to Budget'!$H$38,'P&amp;L to Budget'!$J$38,'P&amp;L to Budget'!$L$38,'P&amp;L to Budget'!$J$41,'P&amp;L to Budget'!$L$41,'P&amp;L to Budget'!$J$42,'P&amp;L to Budget'!$L$42,'P&amp;L to Budget'!$J$43,'P&amp;L to Budget'!$L$43</definedName>
    <definedName name="QB_FORMULA_5" localSheetId="0" hidden="1">'P&amp;L to Budget'!$F$44,'P&amp;L to Budget'!$H$44,'P&amp;L to Budget'!$J$44,'P&amp;L to Budget'!$L$44,'P&amp;L to Budget'!#REF!,'P&amp;L to Budget'!#REF!,'P&amp;L to Budget'!#REF!,'P&amp;L to Budget'!#REF!,'P&amp;L to Budget'!#REF!,'P&amp;L to Budget'!#REF!,'P&amp;L to Budget'!$F$45,'P&amp;L to Budget'!$H$45,'P&amp;L to Budget'!$J$45,'P&amp;L to Budget'!$L$45,'P&amp;L to Budget'!$F$46,'P&amp;L to Budget'!$H$46</definedName>
    <definedName name="QB_FORMULA_6" localSheetId="0" hidden="1">'P&amp;L to Budget'!$J$46,'P&amp;L to Budget'!$L$46</definedName>
    <definedName name="QB_ROW_1" localSheetId="2" hidden="1">'Balance Sheet'!$A$3</definedName>
    <definedName name="QB_ROW_1011" localSheetId="2" hidden="1">'Balance Sheet'!$B$4</definedName>
    <definedName name="QB_ROW_101340" localSheetId="0" hidden="1">'P&amp;L to Budget'!$E$15</definedName>
    <definedName name="QB_ROW_10331" localSheetId="2" hidden="1">'Balance Sheet'!$D$14</definedName>
    <definedName name="QB_ROW_108340" localSheetId="0" hidden="1">'P&amp;L to Budget'!$E$16</definedName>
    <definedName name="QB_ROW_121240" localSheetId="0" hidden="1">'P&amp;L to Budget'!$E$19</definedName>
    <definedName name="QB_ROW_12331" localSheetId="2" hidden="1">'Balance Sheet'!$D$15</definedName>
    <definedName name="QB_ROW_123340" localSheetId="0" hidden="1">'P&amp;L to Budget'!$E$20</definedName>
    <definedName name="QB_ROW_1311" localSheetId="2" hidden="1">'Balance Sheet'!$B$8</definedName>
    <definedName name="QB_ROW_136340" localSheetId="0" hidden="1">'P&amp;L to Budget'!$E$17</definedName>
    <definedName name="QB_ROW_14311" localSheetId="2" hidden="1">'Balance Sheet'!$B$18</definedName>
    <definedName name="QB_ROW_150240" localSheetId="0" hidden="1">'P&amp;L to Budget'!$E$22</definedName>
    <definedName name="QB_ROW_157240" localSheetId="0" hidden="1">'P&amp;L to Budget'!$E$23</definedName>
    <definedName name="QB_ROW_158340" localSheetId="0" hidden="1">'P&amp;L to Budget'!$E$24</definedName>
    <definedName name="QB_ROW_168340" localSheetId="0" hidden="1">'P&amp;L to Budget'!$E$30</definedName>
    <definedName name="QB_ROW_172240" localSheetId="0" hidden="1">'P&amp;L to Budget'!$E$25</definedName>
    <definedName name="QB_ROW_180340" localSheetId="0" hidden="1">'P&amp;L to Budget'!$E$33</definedName>
    <definedName name="QB_ROW_18301" localSheetId="0" hidden="1">'P&amp;L to Budget'!$A$46</definedName>
    <definedName name="QB_ROW_18301" localSheetId="1" hidden="1">'Revenue by Type'!$A$12</definedName>
    <definedName name="QB_ROW_186240" localSheetId="0" hidden="1">'P&amp;L to Budget'!$E$27</definedName>
    <definedName name="QB_ROW_187240" localSheetId="0" hidden="1">'P&amp;L to Budget'!$E$28</definedName>
    <definedName name="QB_ROW_188240" localSheetId="0" hidden="1">'P&amp;L to Budget'!$E$29</definedName>
    <definedName name="QB_ROW_189340" localSheetId="0" hidden="1">'P&amp;L to Budget'!$E$35</definedName>
    <definedName name="QB_ROW_19011" localSheetId="0" hidden="1">'P&amp;L to Budget'!$B$3</definedName>
    <definedName name="QB_ROW_19011" localSheetId="1" hidden="1">'Revenue by Type'!$B$2</definedName>
    <definedName name="QB_ROW_19311" localSheetId="0" hidden="1">'P&amp;L to Budget'!$B$38</definedName>
    <definedName name="QB_ROW_19311" localSheetId="1" hidden="1">'Revenue by Type'!$B$11</definedName>
    <definedName name="QB_ROW_193340" localSheetId="0" hidden="1">'P&amp;L to Budget'!$E$36</definedName>
    <definedName name="QB_ROW_20031" localSheetId="0" hidden="1">'P&amp;L to Budget'!$D$4</definedName>
    <definedName name="QB_ROW_20031" localSheetId="1" hidden="1">'Revenue by Type'!$D$3</definedName>
    <definedName name="QB_ROW_20331" localSheetId="0" hidden="1">'P&amp;L to Budget'!$D$11</definedName>
    <definedName name="QB_ROW_20331" localSheetId="1" hidden="1">'Revenue by Type'!$D$9</definedName>
    <definedName name="QB_ROW_205230" localSheetId="0" hidden="1">'P&amp;L to Budget'!#REF!</definedName>
    <definedName name="QB_ROW_206230" localSheetId="0" hidden="1">'P&amp;L to Budget'!$D$42</definedName>
    <definedName name="QB_ROW_21031" localSheetId="0" hidden="1">'P&amp;L to Budget'!$D$13</definedName>
    <definedName name="QB_ROW_21331" localSheetId="0" hidden="1">'P&amp;L to Budget'!$D$37</definedName>
    <definedName name="QB_ROW_218240" localSheetId="0" hidden="1">'P&amp;L to Budget'!$E$26</definedName>
    <definedName name="QB_ROW_22011" localSheetId="0" hidden="1">'P&amp;L to Budget'!$B$39</definedName>
    <definedName name="QB_ROW_22311" localSheetId="0" hidden="1">'P&amp;L to Budget'!$B$45</definedName>
    <definedName name="QB_ROW_23021" localSheetId="0" hidden="1">'P&amp;L to Budget'!$C$40</definedName>
    <definedName name="QB_ROW_2321" localSheetId="2" hidden="1">'Balance Sheet'!$C$5</definedName>
    <definedName name="QB_ROW_23321" localSheetId="0" hidden="1">'P&amp;L to Budget'!$C$44</definedName>
    <definedName name="QB_ROW_24021" localSheetId="0" hidden="1">'P&amp;L to Budget'!#REF!</definedName>
    <definedName name="QB_ROW_24321" localSheetId="0" hidden="1">'P&amp;L to Budget'!#REF!</definedName>
    <definedName name="QB_ROW_251240" localSheetId="0" hidden="1">'P&amp;L to Budget'!$E$21</definedName>
    <definedName name="QB_ROW_287340" localSheetId="0" hidden="1">'P&amp;L to Budget'!$E$34</definedName>
    <definedName name="QB_ROW_292340" localSheetId="0" hidden="1">'P&amp;L to Budget'!$E$32</definedName>
    <definedName name="QB_ROW_294340" localSheetId="0" hidden="1">'P&amp;L to Budget'!$E$9</definedName>
    <definedName name="QB_ROW_296340" localSheetId="0" hidden="1">'P&amp;L to Budget'!$E$31</definedName>
    <definedName name="QB_ROW_298340" localSheetId="0" hidden="1">'P&amp;L to Budget'!$E$5</definedName>
    <definedName name="QB_ROW_298340" localSheetId="1" hidden="1">'Revenue by Type'!$E$4</definedName>
    <definedName name="QB_ROW_301" localSheetId="2" hidden="1">'Balance Sheet'!$A$10</definedName>
    <definedName name="QB_ROW_303230" localSheetId="0" hidden="1">'P&amp;L to Budget'!$D$43</definedName>
    <definedName name="QB_ROW_304340" localSheetId="0" hidden="1">'P&amp;L to Budget'!$E$18</definedName>
    <definedName name="QB_ROW_3321" localSheetId="2" hidden="1">'Balance Sheet'!$C$6</definedName>
    <definedName name="QB_ROW_4321" localSheetId="2" hidden="1">'Balance Sheet'!$C$7</definedName>
    <definedName name="QB_ROW_5311" localSheetId="2" hidden="1">'Balance Sheet'!$B$9</definedName>
    <definedName name="QB_ROW_65240" localSheetId="0" hidden="1">'P&amp;L to Budget'!$E$6</definedName>
    <definedName name="QB_ROW_65240" localSheetId="1" hidden="1">'Revenue by Type'!$E$5</definedName>
    <definedName name="QB_ROW_69340" localSheetId="0" hidden="1">'P&amp;L to Budget'!$E$7</definedName>
    <definedName name="QB_ROW_69340" localSheetId="1" hidden="1">'Revenue by Type'!$E$6</definedName>
    <definedName name="QB_ROW_7001" localSheetId="2" hidden="1">'Balance Sheet'!$A$11</definedName>
    <definedName name="QB_ROW_7301" localSheetId="2" hidden="1">'Balance Sheet'!$A$19</definedName>
    <definedName name="QB_ROW_8011" localSheetId="2" hidden="1">'Balance Sheet'!$B$12</definedName>
    <definedName name="QB_ROW_8311" localSheetId="2" hidden="1">'Balance Sheet'!$B$17</definedName>
    <definedName name="QB_ROW_84340" localSheetId="0" hidden="1">'P&amp;L to Budget'!$E$10</definedName>
    <definedName name="QB_ROW_84340" localSheetId="1" hidden="1">'Revenue by Type'!$E$8</definedName>
    <definedName name="QB_ROW_86321" localSheetId="0" hidden="1">'P&amp;L to Budget'!$C$12</definedName>
    <definedName name="QB_ROW_86321" localSheetId="1" hidden="1">'Revenue by Type'!$C$10</definedName>
    <definedName name="QB_ROW_89340" localSheetId="0" hidden="1">'P&amp;L to Budget'!$E$8</definedName>
    <definedName name="QB_ROW_89340" localSheetId="1" hidden="1">'Revenue by Type'!$E$7</definedName>
    <definedName name="QB_ROW_9021" localSheetId="2" hidden="1">'Balance Sheet'!$C$13</definedName>
    <definedName name="QB_ROW_91230" localSheetId="0" hidden="1">'P&amp;L to Budget'!$D$41</definedName>
    <definedName name="QB_ROW_9321" localSheetId="2" hidden="1">'Balance Sheet'!$C$16</definedName>
    <definedName name="QB_ROW_93240" localSheetId="0" hidden="1">'P&amp;L to Budget'!$E$14</definedName>
    <definedName name="QBCANSUPPORTUPDATE" localSheetId="2">TRUE</definedName>
    <definedName name="QBCANSUPPORTUPDATE" localSheetId="0">TRUE</definedName>
    <definedName name="QBCANSUPPORTUPDATE" localSheetId="1">TRUE</definedName>
    <definedName name="QBCOMPANYFILENAME" localSheetId="2">"C:\Users\Public\Documents\Intuit\QuickBooks\Company Files\Company Files\wild oak saddle quickbooks.qbw"</definedName>
    <definedName name="QBCOMPANYFILENAME" localSheetId="0">"C:\Users\Public\Documents\Intuit\QuickBooks\Company Files\Company Files\wild oak saddle quickbooks.qbw"</definedName>
    <definedName name="QBCOMPANYFILENAME" localSheetId="1">"C:\Users\Public\Documents\Intuit\QuickBooks\Company Files\Company Files\wild oak saddle quickbooks.qbw"</definedName>
    <definedName name="QBENDDATE" localSheetId="2">20230131</definedName>
    <definedName name="QBENDDATE" localSheetId="0">20230131</definedName>
    <definedName name="QBENDDATE" localSheetId="1">20230131</definedName>
    <definedName name="QBHEADERSONSCREEN" localSheetId="2">FALSE</definedName>
    <definedName name="QBHEADERSONSCREEN" localSheetId="0">FALSE</definedName>
    <definedName name="QBHEADERSONSCREEN" localSheetId="1">FALSE</definedName>
    <definedName name="QBMETADATASIZE" localSheetId="2">5924</definedName>
    <definedName name="QBMETADATASIZE" localSheetId="0">5924</definedName>
    <definedName name="QBMETADATASIZE" localSheetId="1">5959</definedName>
    <definedName name="QBPRESERVECOLOR" localSheetId="2">TRUE</definedName>
    <definedName name="QBPRESERVECOLOR" localSheetId="0">TRUE</definedName>
    <definedName name="QBPRESERVECOLOR" localSheetId="1">TRUE</definedName>
    <definedName name="QBPRESERVEFONT" localSheetId="2">TRUE</definedName>
    <definedName name="QBPRESERVEFONT" localSheetId="0">TRUE</definedName>
    <definedName name="QBPRESERVEFONT" localSheetId="1">TRUE</definedName>
    <definedName name="QBPRESERVEROWHEIGHT" localSheetId="2">TRUE</definedName>
    <definedName name="QBPRESERVEROWHEIGHT" localSheetId="0">TRUE</definedName>
    <definedName name="QBPRESERVEROWHEIGHT" localSheetId="1">TRUE</definedName>
    <definedName name="QBPRESERVESPACE" localSheetId="2">TRUE</definedName>
    <definedName name="QBPRESERVESPACE" localSheetId="0">TRUE</definedName>
    <definedName name="QBPRESERVESPACE" localSheetId="1">TRUE</definedName>
    <definedName name="QBREPORTCOLAXIS" localSheetId="2">0</definedName>
    <definedName name="QBREPORTCOLAXIS" localSheetId="0">6</definedName>
    <definedName name="QBREPORTCOLAXIS" localSheetId="1">19</definedName>
    <definedName name="QBREPORTCOMPANYID" localSheetId="2">"bc71c6f735384ab6baf191c77e966670"</definedName>
    <definedName name="QBREPORTCOMPANYID" localSheetId="0">"bc71c6f735384ab6baf191c77e966670"</definedName>
    <definedName name="QBREPORTCOMPANYID" localSheetId="1">"bc71c6f735384ab6baf191c77e966670"</definedName>
    <definedName name="QBREPORTCOMPARECOL_ANNUALBUDGET" localSheetId="2">FALSE</definedName>
    <definedName name="QBREPORTCOMPARECOL_ANNUALBUDGET" localSheetId="0">FALSE</definedName>
    <definedName name="QBREPORTCOMPARECOL_ANNUALBUDGET" localSheetId="1">FALSE</definedName>
    <definedName name="QBREPORTCOMPARECOL_AVGCOGS" localSheetId="2">FALSE</definedName>
    <definedName name="QBREPORTCOMPARECOL_AVGCOGS" localSheetId="0">FALSE</definedName>
    <definedName name="QBREPORTCOMPARECOL_AVGCOGS" localSheetId="1">FALSE</definedName>
    <definedName name="QBREPORTCOMPARECOL_AVGPRICE" localSheetId="2">FALSE</definedName>
    <definedName name="QBREPORTCOMPARECOL_AVGPRICE" localSheetId="0">FALSE</definedName>
    <definedName name="QBREPORTCOMPARECOL_AVGPRICE" localSheetId="1">FALSE</definedName>
    <definedName name="QBREPORTCOMPARECOL_BUDDIFF" localSheetId="2">FALSE</definedName>
    <definedName name="QBREPORTCOMPARECOL_BUDDIFF" localSheetId="0">TRUE</definedName>
    <definedName name="QBREPORTCOMPARECOL_BUDDIFF" localSheetId="1">FALSE</definedName>
    <definedName name="QBREPORTCOMPARECOL_BUDGET" localSheetId="2">FALSE</definedName>
    <definedName name="QBREPORTCOMPARECOL_BUDGET" localSheetId="0">TRUE</definedName>
    <definedName name="QBREPORTCOMPARECOL_BUDGET" localSheetId="1">FALSE</definedName>
    <definedName name="QBREPORTCOMPARECOL_BUDPCT" localSheetId="2">FALSE</definedName>
    <definedName name="QBREPORTCOMPARECOL_BUDPCT" localSheetId="0">TRUE</definedName>
    <definedName name="QBREPORTCOMPARECOL_BUDPCT" localSheetId="1">FALSE</definedName>
    <definedName name="QBREPORTCOMPARECOL_COGS" localSheetId="2">FALSE</definedName>
    <definedName name="QBREPORTCOMPARECOL_COGS" localSheetId="0">FALSE</definedName>
    <definedName name="QBREPORTCOMPARECOL_COGS" localSheetId="1">FALSE</definedName>
    <definedName name="QBREPORTCOMPARECOL_EXCLUDEAMOUNT" localSheetId="2">FALSE</definedName>
    <definedName name="QBREPORTCOMPARECOL_EXCLUDEAMOUNT" localSheetId="0">FALSE</definedName>
    <definedName name="QBREPORTCOMPARECOL_EXCLUDEAMOUNT" localSheetId="1">FALSE</definedName>
    <definedName name="QBREPORTCOMPARECOL_EXCLUDECURPERIOD" localSheetId="2">FALSE</definedName>
    <definedName name="QBREPORTCOMPARECOL_EXCLUDECURPERIOD" localSheetId="0">FALSE</definedName>
    <definedName name="QBREPORTCOMPARECOL_EXCLUDECURPERIOD" localSheetId="1">FALSE</definedName>
    <definedName name="QBREPORTCOMPARECOL_FORECAST" localSheetId="2">FALSE</definedName>
    <definedName name="QBREPORTCOMPARECOL_FORECAST" localSheetId="0">FALSE</definedName>
    <definedName name="QBREPORTCOMPARECOL_FORECAST" localSheetId="1">FALSE</definedName>
    <definedName name="QBREPORTCOMPARECOL_GROSSMARGIN" localSheetId="2">FALSE</definedName>
    <definedName name="QBREPORTCOMPARECOL_GROSSMARGIN" localSheetId="0">FALSE</definedName>
    <definedName name="QBREPORTCOMPARECOL_GROSSMARGIN" localSheetId="1">FALSE</definedName>
    <definedName name="QBREPORTCOMPARECOL_GROSSMARGINPCT" localSheetId="2">FALSE</definedName>
    <definedName name="QBREPORTCOMPARECOL_GROSSMARGINPCT" localSheetId="0">FALSE</definedName>
    <definedName name="QBREPORTCOMPARECOL_GROSSMARGINPCT" localSheetId="1">FALSE</definedName>
    <definedName name="QBREPORTCOMPARECOL_HOURS" localSheetId="2">FALSE</definedName>
    <definedName name="QBREPORTCOMPARECOL_HOURS" localSheetId="0">FALSE</definedName>
    <definedName name="QBREPORTCOMPARECOL_HOURS" localSheetId="1">FALSE</definedName>
    <definedName name="QBREPORTCOMPARECOL_PCTCOL" localSheetId="2">FALSE</definedName>
    <definedName name="QBREPORTCOMPARECOL_PCTCOL" localSheetId="0">FALSE</definedName>
    <definedName name="QBREPORTCOMPARECOL_PCTCOL" localSheetId="1">FALSE</definedName>
    <definedName name="QBREPORTCOMPARECOL_PCTEXPENSE" localSheetId="2">FALSE</definedName>
    <definedName name="QBREPORTCOMPARECOL_PCTEXPENSE" localSheetId="0">FALSE</definedName>
    <definedName name="QBREPORTCOMPARECOL_PCTEXPENSE" localSheetId="1">FALSE</definedName>
    <definedName name="QBREPORTCOMPARECOL_PCTINCOME" localSheetId="2">FALSE</definedName>
    <definedName name="QBREPORTCOMPARECOL_PCTINCOME" localSheetId="0">FALSE</definedName>
    <definedName name="QBREPORTCOMPARECOL_PCTINCOME" localSheetId="1">FALSE</definedName>
    <definedName name="QBREPORTCOMPARECOL_PCTOFSALES" localSheetId="2">FALSE</definedName>
    <definedName name="QBREPORTCOMPARECOL_PCTOFSALES" localSheetId="0">FALSE</definedName>
    <definedName name="QBREPORTCOMPARECOL_PCTOFSALES" localSheetId="1">FALSE</definedName>
    <definedName name="QBREPORTCOMPARECOL_PCTROW" localSheetId="2">FALSE</definedName>
    <definedName name="QBREPORTCOMPARECOL_PCTROW" localSheetId="0">FALSE</definedName>
    <definedName name="QBREPORTCOMPARECOL_PCTROW" localSheetId="1">FALSE</definedName>
    <definedName name="QBREPORTCOMPARECOL_PPDIFF" localSheetId="2">FALSE</definedName>
    <definedName name="QBREPORTCOMPARECOL_PPDIFF" localSheetId="0">FALSE</definedName>
    <definedName name="QBREPORTCOMPARECOL_PPDIFF" localSheetId="1">FALSE</definedName>
    <definedName name="QBREPORTCOMPARECOL_PPPCT" localSheetId="2">FALSE</definedName>
    <definedName name="QBREPORTCOMPARECOL_PPPCT" localSheetId="0">FALSE</definedName>
    <definedName name="QBREPORTCOMPARECOL_PPPCT" localSheetId="1">FALSE</definedName>
    <definedName name="QBREPORTCOMPARECOL_PREVPERIOD" localSheetId="2">FALSE</definedName>
    <definedName name="QBREPORTCOMPARECOL_PREVPERIOD" localSheetId="0">FALSE</definedName>
    <definedName name="QBREPORTCOMPARECOL_PREVPERIOD" localSheetId="1">FALSE</definedName>
    <definedName name="QBREPORTCOMPARECOL_PREVYEAR" localSheetId="2">TRUE</definedName>
    <definedName name="QBREPORTCOMPARECOL_PREVYEAR" localSheetId="0">FALSE</definedName>
    <definedName name="QBREPORTCOMPARECOL_PREVYEAR" localSheetId="1">FALSE</definedName>
    <definedName name="QBREPORTCOMPARECOL_PYDIFF" localSheetId="2">TRUE</definedName>
    <definedName name="QBREPORTCOMPARECOL_PYDIFF" localSheetId="0">FALSE</definedName>
    <definedName name="QBREPORTCOMPARECOL_PYDIFF" localSheetId="1">FALSE</definedName>
    <definedName name="QBREPORTCOMPARECOL_PYPCT" localSheetId="2">TRUE</definedName>
    <definedName name="QBREPORTCOMPARECOL_PYPCT" localSheetId="0">FALSE</definedName>
    <definedName name="QBREPORTCOMPARECOL_PYPCT" localSheetId="1">FALSE</definedName>
    <definedName name="QBREPORTCOMPARECOL_QTY" localSheetId="2">FALSE</definedName>
    <definedName name="QBREPORTCOMPARECOL_QTY" localSheetId="0">FALSE</definedName>
    <definedName name="QBREPORTCOMPARECOL_QTY" localSheetId="1">FALSE</definedName>
    <definedName name="QBREPORTCOMPARECOL_RATE" localSheetId="2">FALSE</definedName>
    <definedName name="QBREPORTCOMPARECOL_RATE" localSheetId="0">FALSE</definedName>
    <definedName name="QBREPORTCOMPARECOL_RATE" localSheetId="1">FALSE</definedName>
    <definedName name="QBREPORTCOMPARECOL_TRIPBILLEDMILES" localSheetId="2">FALSE</definedName>
    <definedName name="QBREPORTCOMPARECOL_TRIPBILLEDMILES" localSheetId="0">FALSE</definedName>
    <definedName name="QBREPORTCOMPARECOL_TRIPBILLEDMILES" localSheetId="1">FALSE</definedName>
    <definedName name="QBREPORTCOMPARECOL_TRIPBILLINGAMOUNT" localSheetId="2">FALSE</definedName>
    <definedName name="QBREPORTCOMPARECOL_TRIPBILLINGAMOUNT" localSheetId="0">FALSE</definedName>
    <definedName name="QBREPORTCOMPARECOL_TRIPBILLINGAMOUNT" localSheetId="1">FALSE</definedName>
    <definedName name="QBREPORTCOMPARECOL_TRIPMILES" localSheetId="2">FALSE</definedName>
    <definedName name="QBREPORTCOMPARECOL_TRIPMILES" localSheetId="0">FALSE</definedName>
    <definedName name="QBREPORTCOMPARECOL_TRIPMILES" localSheetId="1">FALSE</definedName>
    <definedName name="QBREPORTCOMPARECOL_TRIPNOTBILLABLEMILES" localSheetId="2">FALSE</definedName>
    <definedName name="QBREPORTCOMPARECOL_TRIPNOTBILLABLEMILES" localSheetId="0">FALSE</definedName>
    <definedName name="QBREPORTCOMPARECOL_TRIPNOTBILLABLEMILES" localSheetId="1">FALSE</definedName>
    <definedName name="QBREPORTCOMPARECOL_TRIPTAXDEDUCTIBLEAMOUNT" localSheetId="2">FALSE</definedName>
    <definedName name="QBREPORTCOMPARECOL_TRIPTAXDEDUCTIBLEAMOUNT" localSheetId="0">FALSE</definedName>
    <definedName name="QBREPORTCOMPARECOL_TRIPTAXDEDUCTIBLEAMOUNT" localSheetId="1">FALSE</definedName>
    <definedName name="QBREPORTCOMPARECOL_TRIPUNBILLEDMILES" localSheetId="2">FALSE</definedName>
    <definedName name="QBREPORTCOMPARECOL_TRIPUNBILLEDMILES" localSheetId="0">FALSE</definedName>
    <definedName name="QBREPORTCOMPARECOL_TRIPUNBILLEDMILES" localSheetId="1">FALSE</definedName>
    <definedName name="QBREPORTCOMPARECOL_YTD" localSheetId="2">FALSE</definedName>
    <definedName name="QBREPORTCOMPARECOL_YTD" localSheetId="0">FALSE</definedName>
    <definedName name="QBREPORTCOMPARECOL_YTD" localSheetId="1">FALSE</definedName>
    <definedName name="QBREPORTCOMPARECOL_YTDBUDGET" localSheetId="2">FALSE</definedName>
    <definedName name="QBREPORTCOMPARECOL_YTDBUDGET" localSheetId="0">FALSE</definedName>
    <definedName name="QBREPORTCOMPARECOL_YTDBUDGET" localSheetId="1">FALSE</definedName>
    <definedName name="QBREPORTCOMPARECOL_YTDPCT" localSheetId="2">FALSE</definedName>
    <definedName name="QBREPORTCOMPARECOL_YTDPCT" localSheetId="0">FALSE</definedName>
    <definedName name="QBREPORTCOMPARECOL_YTDPCT" localSheetId="1">FALSE</definedName>
    <definedName name="QBREPORTROWAXIS" localSheetId="2">9</definedName>
    <definedName name="QBREPORTROWAXIS" localSheetId="0">11</definedName>
    <definedName name="QBREPORTROWAXIS" localSheetId="1">11</definedName>
    <definedName name="QBREPORTSUBCOLAXIS" localSheetId="2">24</definedName>
    <definedName name="QBREPORTSUBCOLAXIS" localSheetId="0">24</definedName>
    <definedName name="QBREPORTSUBCOLAXIS" localSheetId="1">0</definedName>
    <definedName name="QBREPORTTYPE" localSheetId="2">6</definedName>
    <definedName name="QBREPORTTYPE" localSheetId="0">288</definedName>
    <definedName name="QBREPORTTYPE" localSheetId="1">3</definedName>
    <definedName name="QBROWHEADERS" localSheetId="2">4</definedName>
    <definedName name="QBROWHEADERS" localSheetId="0">5</definedName>
    <definedName name="QBROWHEADERS" localSheetId="1">5</definedName>
    <definedName name="QBSTARTDATE" localSheetId="2">20230131</definedName>
    <definedName name="QBSTARTDATE" localSheetId="0">20230101</definedName>
    <definedName name="QBSTARTDATE" localSheetId="1">20230101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4" l="1"/>
  <c r="K5" i="4"/>
  <c r="I6" i="4"/>
  <c r="K6" i="4"/>
  <c r="I7" i="4"/>
  <c r="K7" i="4"/>
  <c r="E8" i="4"/>
  <c r="E10" i="4" s="1"/>
  <c r="G8" i="4"/>
  <c r="G10" i="4" s="1"/>
  <c r="I8" i="4"/>
  <c r="K8" i="4"/>
  <c r="I9" i="4"/>
  <c r="K9" i="4"/>
  <c r="I14" i="4"/>
  <c r="K14" i="4"/>
  <c r="I15" i="4"/>
  <c r="K15" i="4"/>
  <c r="E16" i="4"/>
  <c r="G16" i="4"/>
  <c r="I16" i="4"/>
  <c r="K16" i="4"/>
  <c r="E17" i="4"/>
  <c r="I17" i="4" s="1"/>
  <c r="G17" i="4"/>
  <c r="G19" i="4" s="1"/>
  <c r="I18" i="4"/>
  <c r="K18" i="4"/>
  <c r="J41" i="1"/>
  <c r="L41" i="1"/>
  <c r="J42" i="1"/>
  <c r="L42" i="1"/>
  <c r="J43" i="1"/>
  <c r="L43" i="1"/>
  <c r="F44" i="1"/>
  <c r="J44" i="1" s="1"/>
  <c r="H44" i="1"/>
  <c r="J13" i="3"/>
  <c r="L13" i="3" s="1"/>
  <c r="H13" i="3"/>
  <c r="F13" i="3"/>
  <c r="J11" i="3"/>
  <c r="H11" i="3"/>
  <c r="F11" i="3"/>
  <c r="L10" i="3"/>
  <c r="L11" i="3" s="1"/>
  <c r="I10" i="4" l="1"/>
  <c r="K10" i="4"/>
  <c r="E19" i="4"/>
  <c r="K17" i="4"/>
  <c r="L44" i="1"/>
  <c r="H45" i="1"/>
  <c r="L45" i="1" s="1"/>
  <c r="F45" i="1"/>
  <c r="H9" i="3"/>
  <c r="L4" i="3"/>
  <c r="L5" i="3"/>
  <c r="L6" i="3"/>
  <c r="L7" i="3"/>
  <c r="L8" i="3"/>
  <c r="F9" i="3"/>
  <c r="J9" i="3"/>
  <c r="H37" i="1"/>
  <c r="F37" i="1"/>
  <c r="L36" i="1"/>
  <c r="J36" i="1"/>
  <c r="L35" i="1"/>
  <c r="J35" i="1"/>
  <c r="L34" i="1"/>
  <c r="J34" i="1"/>
  <c r="L33" i="1"/>
  <c r="J33" i="1"/>
  <c r="L32" i="1"/>
  <c r="J32" i="1"/>
  <c r="L31" i="1"/>
  <c r="J31" i="1"/>
  <c r="L30" i="1"/>
  <c r="J30" i="1"/>
  <c r="L29" i="1"/>
  <c r="J29" i="1"/>
  <c r="L28" i="1"/>
  <c r="J28" i="1"/>
  <c r="L27" i="1"/>
  <c r="J27" i="1"/>
  <c r="L26" i="1"/>
  <c r="J26" i="1"/>
  <c r="L25" i="1"/>
  <c r="J25" i="1"/>
  <c r="L24" i="1"/>
  <c r="J24" i="1"/>
  <c r="L23" i="1"/>
  <c r="J23" i="1"/>
  <c r="L22" i="1"/>
  <c r="J22" i="1"/>
  <c r="L21" i="1"/>
  <c r="J21" i="1"/>
  <c r="L20" i="1"/>
  <c r="J20" i="1"/>
  <c r="L19" i="1"/>
  <c r="J19" i="1"/>
  <c r="L18" i="1"/>
  <c r="J18" i="1"/>
  <c r="L17" i="1"/>
  <c r="J17" i="1"/>
  <c r="L16" i="1"/>
  <c r="J16" i="1"/>
  <c r="L15" i="1"/>
  <c r="J15" i="1"/>
  <c r="L14" i="1"/>
  <c r="J14" i="1"/>
  <c r="H11" i="1"/>
  <c r="F11" i="1"/>
  <c r="F12" i="1" s="1"/>
  <c r="L10" i="1"/>
  <c r="J10" i="1"/>
  <c r="L9" i="1"/>
  <c r="J9" i="1"/>
  <c r="L8" i="1"/>
  <c r="J8" i="1"/>
  <c r="L7" i="1"/>
  <c r="J7" i="1"/>
  <c r="L6" i="1"/>
  <c r="J6" i="1"/>
  <c r="L5" i="1"/>
  <c r="J5" i="1"/>
  <c r="K19" i="4" l="1"/>
  <c r="I19" i="4"/>
  <c r="L11" i="1"/>
  <c r="H12" i="1"/>
  <c r="H38" i="1"/>
  <c r="L12" i="1"/>
  <c r="F38" i="1"/>
  <c r="L38" i="1" s="1"/>
  <c r="J12" i="1"/>
  <c r="H46" i="1"/>
  <c r="J45" i="1"/>
  <c r="L37" i="1"/>
  <c r="J37" i="1"/>
  <c r="J11" i="1"/>
  <c r="L9" i="3"/>
  <c r="L46" i="1" l="1"/>
  <c r="F46" i="1"/>
  <c r="J46" i="1" s="1"/>
  <c r="J38" i="1"/>
</calcChain>
</file>

<file path=xl/sharedStrings.xml><?xml version="1.0" encoding="utf-8"?>
<sst xmlns="http://schemas.openxmlformats.org/spreadsheetml/2006/main" count="84" uniqueCount="76">
  <si>
    <t>Jan 23</t>
  </si>
  <si>
    <t>Budget</t>
  </si>
  <si>
    <t>$ Over Budget</t>
  </si>
  <si>
    <t>% of Budget</t>
  </si>
  <si>
    <t>Ordinary Income/Expense</t>
  </si>
  <si>
    <t>Income</t>
  </si>
  <si>
    <t>40000 · Member Dues and Fees</t>
  </si>
  <si>
    <t>40100 · Meal Sales</t>
  </si>
  <si>
    <t>40200 · Beverage Sales</t>
  </si>
  <si>
    <t>40300 · Service Fees</t>
  </si>
  <si>
    <t>40400 · Rental Income</t>
  </si>
  <si>
    <t>40800 · Other Income</t>
  </si>
  <si>
    <t>Total Income</t>
  </si>
  <si>
    <t>Gross Profit</t>
  </si>
  <si>
    <t>Expense</t>
  </si>
  <si>
    <t>55100 · Food Purchased</t>
  </si>
  <si>
    <t>55200 · Beverages</t>
  </si>
  <si>
    <t>55300 · Kitchen Employee Expense</t>
  </si>
  <si>
    <t>55400 · Front of House Employee Expense</t>
  </si>
  <si>
    <t>55500 · Kitchen Supplies</t>
  </si>
  <si>
    <t>55800 · Entertainment</t>
  </si>
  <si>
    <t>60000 · General &amp; Admin Employee Exp</t>
  </si>
  <si>
    <t>60700 · Advertising &amp; Promotional</t>
  </si>
  <si>
    <t>62020 · Dues &amp; Subscriptions</t>
  </si>
  <si>
    <t>62030 · Equipment Rental</t>
  </si>
  <si>
    <t>62040 · Repairs &amp; Maintenance</t>
  </si>
  <si>
    <t>62100 · Auto related</t>
  </si>
  <si>
    <t>62200 · Meals and Entertainment</t>
  </si>
  <si>
    <t>62300 · Postage</t>
  </si>
  <si>
    <t>62400 · Printing</t>
  </si>
  <si>
    <t>62500 · Training</t>
  </si>
  <si>
    <t>63000 · Insurance</t>
  </si>
  <si>
    <t>64000 · Supplies and Related</t>
  </si>
  <si>
    <t>65000 · Professional Services</t>
  </si>
  <si>
    <t>65050 · Other Outside Services</t>
  </si>
  <si>
    <t>66000 · Bank and Other Service Charges</t>
  </si>
  <si>
    <t>67000 · Taxes and Fees</t>
  </si>
  <si>
    <t>68000 · Utilities</t>
  </si>
  <si>
    <t>Total Expense</t>
  </si>
  <si>
    <t>Net Ordinary Income</t>
  </si>
  <si>
    <t>Other Income/Expense</t>
  </si>
  <si>
    <t>Other Income</t>
  </si>
  <si>
    <t>70001 · Interest &amp; Dividend Income</t>
  </si>
  <si>
    <t>70011 · Assessment Fee Income</t>
  </si>
  <si>
    <t>70012 · Other Member Contributions</t>
  </si>
  <si>
    <t>Total Other Income</t>
  </si>
  <si>
    <t>Net Other Income</t>
  </si>
  <si>
    <t>TOTAL LIABILITIES &amp; EQUITY</t>
  </si>
  <si>
    <t>Equity</t>
  </si>
  <si>
    <t>Total Liabilities</t>
  </si>
  <si>
    <t>Total Current Liabilities</t>
  </si>
  <si>
    <t>Other Current Liabilities</t>
  </si>
  <si>
    <t>Accounts Payable</t>
  </si>
  <si>
    <t>Current Liabilities</t>
  </si>
  <si>
    <t>Liabilities</t>
  </si>
  <si>
    <t>LIABILITIES &amp; EQUITY</t>
  </si>
  <si>
    <t>TOTAL ASSETS</t>
  </si>
  <si>
    <t>Fixed Assets</t>
  </si>
  <si>
    <t>Total Current Assets</t>
  </si>
  <si>
    <t>Other Current Assets</t>
  </si>
  <si>
    <t>Accounts Receivable</t>
  </si>
  <si>
    <t>Checking/Savings</t>
  </si>
  <si>
    <t>Current Assets</t>
  </si>
  <si>
    <t>ASSETS</t>
  </si>
  <si>
    <t>% Change</t>
  </si>
  <si>
    <t>$ Change</t>
  </si>
  <si>
    <t>TOTAL</t>
  </si>
  <si>
    <t>Member Services</t>
  </si>
  <si>
    <t>Events- Member</t>
  </si>
  <si>
    <t>Events- Member Referral &amp; Other</t>
  </si>
  <si>
    <t>Prior Year Revenues</t>
  </si>
  <si>
    <t>Change from Prior Year</t>
  </si>
  <si>
    <t>% of Total Revenues</t>
  </si>
  <si>
    <t>Net Income (excluding depreciation)</t>
  </si>
  <si>
    <t>Jan 31, 22</t>
  </si>
  <si>
    <t>Jan 31,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</si>
</sst>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,##0;\-#,##0"/>
    <numFmt numFmtId="165" formatCode="#,##0%;\-#,##0%"/>
    <numFmt numFmtId="166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49" fontId="3" fillId="0" borderId="0" xfId="0" applyNumberFormat="1" applyFont="1"/>
    <xf numFmtId="49" fontId="0" fillId="0" borderId="2" xfId="0" applyNumberFormat="1" applyBorder="1" applyAlignment="1">
      <alignment horizontal="centerContinuous"/>
    </xf>
    <xf numFmtId="49" fontId="0" fillId="0" borderId="0" xfId="0" applyNumberFormat="1" applyAlignment="1">
      <alignment horizontal="centerContinuous"/>
    </xf>
    <xf numFmtId="164" fontId="4" fillId="0" borderId="0" xfId="0" applyNumberFormat="1" applyFont="1"/>
    <xf numFmtId="49" fontId="4" fillId="0" borderId="0" xfId="0" applyNumberFormat="1" applyFont="1"/>
    <xf numFmtId="165" fontId="4" fillId="0" borderId="0" xfId="0" applyNumberFormat="1" applyFont="1"/>
    <xf numFmtId="164" fontId="4" fillId="0" borderId="5" xfId="0" applyNumberFormat="1" applyFont="1" applyBorder="1"/>
    <xf numFmtId="165" fontId="4" fillId="0" borderId="5" xfId="0" applyNumberFormat="1" applyFont="1" applyBorder="1"/>
    <xf numFmtId="164" fontId="4" fillId="0" borderId="4" xfId="0" applyNumberFormat="1" applyFont="1" applyBorder="1"/>
    <xf numFmtId="165" fontId="4" fillId="0" borderId="4" xfId="0" applyNumberFormat="1" applyFont="1" applyBorder="1"/>
    <xf numFmtId="164" fontId="4" fillId="0" borderId="6" xfId="0" applyNumberFormat="1" applyFont="1" applyBorder="1"/>
    <xf numFmtId="165" fontId="4" fillId="0" borderId="6" xfId="0" applyNumberFormat="1" applyFont="1" applyBorder="1"/>
    <xf numFmtId="164" fontId="3" fillId="0" borderId="7" xfId="0" applyNumberFormat="1" applyFont="1" applyBorder="1"/>
    <xf numFmtId="165" fontId="3" fillId="0" borderId="7" xfId="0" applyNumberFormat="1" applyFont="1" applyBorder="1"/>
    <xf numFmtId="0" fontId="3" fillId="0" borderId="0" xfId="0" applyFont="1"/>
    <xf numFmtId="49" fontId="3" fillId="0" borderId="0" xfId="0" applyNumberFormat="1" applyFont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0" borderId="2" xfId="0" applyNumberFormat="1" applyFont="1" applyBorder="1" applyAlignment="1">
      <alignment horizontal="center"/>
    </xf>
    <xf numFmtId="164" fontId="4" fillId="0" borderId="1" xfId="0" applyNumberFormat="1" applyFont="1" applyBorder="1"/>
    <xf numFmtId="164" fontId="3" fillId="0" borderId="1" xfId="1" applyNumberFormat="1" applyFont="1" applyBorder="1"/>
    <xf numFmtId="166" fontId="3" fillId="0" borderId="0" xfId="1" applyNumberFormat="1" applyFont="1"/>
    <xf numFmtId="9" fontId="2" fillId="0" borderId="0" xfId="2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19050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19050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DD5D0-C465-40A7-9740-049668037B88}">
  <sheetPr codeName="Sheet1"/>
  <dimension ref="A1:L47"/>
  <sheetViews>
    <sheetView tabSelected="1" topLeftCell="A36" workbookViewId="0">
      <selection activeCell="D28" sqref="D28"/>
    </sheetView>
  </sheetViews>
  <sheetFormatPr defaultRowHeight="15.75" x14ac:dyDescent="0.25"/>
  <cols>
    <col min="1" max="4" width="3" style="15" customWidth="1"/>
    <col min="5" max="5" width="48.7109375" style="15" customWidth="1"/>
    <col min="6" max="6" width="9.5703125" bestFit="1" customWidth="1"/>
    <col min="7" max="7" width="2.28515625" customWidth="1"/>
    <col min="8" max="8" width="9.5703125" bestFit="1" customWidth="1"/>
    <col min="9" max="9" width="2.28515625" customWidth="1"/>
    <col min="10" max="10" width="17" bestFit="1" customWidth="1"/>
    <col min="11" max="11" width="2.28515625" customWidth="1"/>
    <col min="12" max="12" width="15" bestFit="1" customWidth="1"/>
  </cols>
  <sheetData>
    <row r="1" spans="1:12" ht="16.5" thickBot="1" x14ac:dyDescent="0.3">
      <c r="A1" s="1"/>
      <c r="B1" s="1"/>
      <c r="C1" s="1"/>
      <c r="D1" s="1"/>
      <c r="E1" s="1"/>
      <c r="F1" s="3"/>
      <c r="G1" s="2"/>
      <c r="H1" s="3"/>
      <c r="I1" s="2"/>
      <c r="J1" s="3"/>
      <c r="K1" s="2"/>
      <c r="L1" s="3"/>
    </row>
    <row r="2" spans="1:12" s="19" customFormat="1" ht="17.25" thickTop="1" thickBot="1" x14ac:dyDescent="0.3">
      <c r="A2" s="16"/>
      <c r="B2" s="16"/>
      <c r="C2" s="16"/>
      <c r="D2" s="16"/>
      <c r="E2" s="16"/>
      <c r="F2" s="17" t="s">
        <v>0</v>
      </c>
      <c r="G2" s="18"/>
      <c r="H2" s="17" t="s">
        <v>1</v>
      </c>
      <c r="I2" s="18"/>
      <c r="J2" s="17" t="s">
        <v>2</v>
      </c>
      <c r="K2" s="18"/>
      <c r="L2" s="17" t="s">
        <v>3</v>
      </c>
    </row>
    <row r="3" spans="1:12" ht="16.5" thickTop="1" x14ac:dyDescent="0.25">
      <c r="A3" s="1"/>
      <c r="B3" s="1" t="s">
        <v>4</v>
      </c>
      <c r="C3" s="1"/>
      <c r="D3" s="1"/>
      <c r="E3" s="1"/>
      <c r="F3" s="4"/>
      <c r="G3" s="5"/>
      <c r="H3" s="4"/>
      <c r="I3" s="5"/>
      <c r="J3" s="4"/>
      <c r="K3" s="5"/>
      <c r="L3" s="6"/>
    </row>
    <row r="4" spans="1:12" x14ac:dyDescent="0.25">
      <c r="A4" s="1"/>
      <c r="B4" s="1"/>
      <c r="C4" s="1"/>
      <c r="D4" s="1" t="s">
        <v>5</v>
      </c>
      <c r="E4" s="1"/>
      <c r="F4" s="4"/>
      <c r="G4" s="5"/>
      <c r="H4" s="4"/>
      <c r="I4" s="5"/>
      <c r="J4" s="4"/>
      <c r="K4" s="5"/>
      <c r="L4" s="6"/>
    </row>
    <row r="5" spans="1:12" x14ac:dyDescent="0.25">
      <c r="A5" s="1"/>
      <c r="B5" s="1"/>
      <c r="C5" s="1"/>
      <c r="D5" s="1"/>
      <c r="E5" s="1" t="s">
        <v>6</v>
      </c>
      <c r="F5" s="4">
        <v>66850</v>
      </c>
      <c r="G5" s="5"/>
      <c r="H5" s="4">
        <v>66250</v>
      </c>
      <c r="I5" s="5"/>
      <c r="J5" s="4">
        <f t="shared" ref="J5:J12" si="0">ROUND((F5-H5),5)</f>
        <v>600</v>
      </c>
      <c r="K5" s="5"/>
      <c r="L5" s="6">
        <f t="shared" ref="L5:L12" si="1">ROUND(IF(H5=0, IF(F5=0, 0, 1), F5/H5),5)</f>
        <v>1.0090600000000001</v>
      </c>
    </row>
    <row r="6" spans="1:12" x14ac:dyDescent="0.25">
      <c r="A6" s="1"/>
      <c r="B6" s="1"/>
      <c r="C6" s="1"/>
      <c r="D6" s="1"/>
      <c r="E6" s="1" t="s">
        <v>7</v>
      </c>
      <c r="F6" s="4">
        <v>37371</v>
      </c>
      <c r="G6" s="5"/>
      <c r="H6" s="4">
        <v>19000</v>
      </c>
      <c r="I6" s="5"/>
      <c r="J6" s="4">
        <f t="shared" si="0"/>
        <v>18371</v>
      </c>
      <c r="K6" s="5"/>
      <c r="L6" s="6">
        <f t="shared" si="1"/>
        <v>1.96689</v>
      </c>
    </row>
    <row r="7" spans="1:12" x14ac:dyDescent="0.25">
      <c r="A7" s="1"/>
      <c r="B7" s="1"/>
      <c r="C7" s="1"/>
      <c r="D7" s="1"/>
      <c r="E7" s="1" t="s">
        <v>8</v>
      </c>
      <c r="F7" s="4">
        <v>7739</v>
      </c>
      <c r="G7" s="5"/>
      <c r="H7" s="4">
        <v>5063</v>
      </c>
      <c r="I7" s="5"/>
      <c r="J7" s="4">
        <f t="shared" si="0"/>
        <v>2676</v>
      </c>
      <c r="K7" s="5"/>
      <c r="L7" s="6">
        <f t="shared" si="1"/>
        <v>1.52854</v>
      </c>
    </row>
    <row r="8" spans="1:12" x14ac:dyDescent="0.25">
      <c r="A8" s="1"/>
      <c r="B8" s="1"/>
      <c r="C8" s="1"/>
      <c r="D8" s="1"/>
      <c r="E8" s="1" t="s">
        <v>9</v>
      </c>
      <c r="F8" s="4">
        <v>3430</v>
      </c>
      <c r="G8" s="5"/>
      <c r="H8" s="4">
        <v>578</v>
      </c>
      <c r="I8" s="5"/>
      <c r="J8" s="4">
        <f t="shared" si="0"/>
        <v>2852</v>
      </c>
      <c r="K8" s="5"/>
      <c r="L8" s="6">
        <f t="shared" si="1"/>
        <v>5.9342600000000001</v>
      </c>
    </row>
    <row r="9" spans="1:12" x14ac:dyDescent="0.25">
      <c r="A9" s="1"/>
      <c r="B9" s="1"/>
      <c r="C9" s="1"/>
      <c r="D9" s="1"/>
      <c r="E9" s="1" t="s">
        <v>10</v>
      </c>
      <c r="F9" s="4">
        <v>0</v>
      </c>
      <c r="G9" s="5"/>
      <c r="H9" s="4">
        <v>0</v>
      </c>
      <c r="I9" s="5"/>
      <c r="J9" s="4">
        <f t="shared" si="0"/>
        <v>0</v>
      </c>
      <c r="K9" s="5"/>
      <c r="L9" s="6">
        <f t="shared" si="1"/>
        <v>0</v>
      </c>
    </row>
    <row r="10" spans="1:12" ht="16.5" thickBot="1" x14ac:dyDescent="0.3">
      <c r="A10" s="1"/>
      <c r="B10" s="1"/>
      <c r="C10" s="1"/>
      <c r="D10" s="1"/>
      <c r="E10" s="1" t="s">
        <v>11</v>
      </c>
      <c r="F10" s="4">
        <v>75</v>
      </c>
      <c r="G10" s="5"/>
      <c r="H10" s="4">
        <v>168</v>
      </c>
      <c r="I10" s="5"/>
      <c r="J10" s="4">
        <f t="shared" si="0"/>
        <v>-93</v>
      </c>
      <c r="K10" s="5"/>
      <c r="L10" s="6">
        <f t="shared" si="1"/>
        <v>0.44642999999999999</v>
      </c>
    </row>
    <row r="11" spans="1:12" ht="16.5" thickBot="1" x14ac:dyDescent="0.3">
      <c r="A11" s="1"/>
      <c r="B11" s="1"/>
      <c r="C11" s="1"/>
      <c r="D11" s="1" t="s">
        <v>12</v>
      </c>
      <c r="E11" s="1"/>
      <c r="F11" s="7">
        <f>ROUND(SUM(F4:F10),5)</f>
        <v>115465</v>
      </c>
      <c r="G11" s="5"/>
      <c r="H11" s="7">
        <f>ROUND(SUM(H4:H10),5)</f>
        <v>91059</v>
      </c>
      <c r="I11" s="5"/>
      <c r="J11" s="7">
        <f t="shared" si="0"/>
        <v>24406</v>
      </c>
      <c r="K11" s="5"/>
      <c r="L11" s="8">
        <f t="shared" si="1"/>
        <v>1.2680199999999999</v>
      </c>
    </row>
    <row r="12" spans="1:12" x14ac:dyDescent="0.25">
      <c r="A12" s="1"/>
      <c r="B12" s="1"/>
      <c r="C12" s="1" t="s">
        <v>13</v>
      </c>
      <c r="D12" s="1"/>
      <c r="E12" s="1"/>
      <c r="F12" s="4">
        <f>F11</f>
        <v>115465</v>
      </c>
      <c r="G12" s="5"/>
      <c r="H12" s="4">
        <f>H11</f>
        <v>91059</v>
      </c>
      <c r="I12" s="5"/>
      <c r="J12" s="4">
        <f t="shared" si="0"/>
        <v>24406</v>
      </c>
      <c r="K12" s="5"/>
      <c r="L12" s="6">
        <f t="shared" si="1"/>
        <v>1.2680199999999999</v>
      </c>
    </row>
    <row r="13" spans="1:12" x14ac:dyDescent="0.25">
      <c r="A13" s="1"/>
      <c r="B13" s="1"/>
      <c r="C13" s="1"/>
      <c r="D13" s="1" t="s">
        <v>14</v>
      </c>
      <c r="E13" s="1"/>
      <c r="F13" s="4"/>
      <c r="G13" s="5"/>
      <c r="H13" s="4"/>
      <c r="I13" s="5"/>
      <c r="J13" s="4"/>
      <c r="K13" s="5"/>
      <c r="L13" s="6"/>
    </row>
    <row r="14" spans="1:12" x14ac:dyDescent="0.25">
      <c r="A14" s="1"/>
      <c r="B14" s="1"/>
      <c r="C14" s="1"/>
      <c r="D14" s="1"/>
      <c r="E14" s="1" t="s">
        <v>15</v>
      </c>
      <c r="F14" s="4">
        <v>16608</v>
      </c>
      <c r="G14" s="5"/>
      <c r="H14" s="4">
        <v>17020</v>
      </c>
      <c r="I14" s="5"/>
      <c r="J14" s="4">
        <f t="shared" ref="J14:J38" si="2">ROUND((F14-H14),5)</f>
        <v>-412</v>
      </c>
      <c r="K14" s="5"/>
      <c r="L14" s="6">
        <f t="shared" ref="L14:L38" si="3">ROUND(IF(H14=0, IF(F14=0, 0, 1), F14/H14),5)</f>
        <v>0.97579000000000005</v>
      </c>
    </row>
    <row r="15" spans="1:12" x14ac:dyDescent="0.25">
      <c r="A15" s="1"/>
      <c r="B15" s="1"/>
      <c r="C15" s="1"/>
      <c r="D15" s="1"/>
      <c r="E15" s="1" t="s">
        <v>16</v>
      </c>
      <c r="F15" s="4">
        <v>12326</v>
      </c>
      <c r="G15" s="5"/>
      <c r="H15" s="4">
        <v>4051</v>
      </c>
      <c r="I15" s="5"/>
      <c r="J15" s="4">
        <f t="shared" si="2"/>
        <v>8275</v>
      </c>
      <c r="K15" s="5"/>
      <c r="L15" s="6">
        <f t="shared" si="3"/>
        <v>3.04271</v>
      </c>
    </row>
    <row r="16" spans="1:12" x14ac:dyDescent="0.25">
      <c r="A16" s="1"/>
      <c r="B16" s="1"/>
      <c r="C16" s="1"/>
      <c r="D16" s="1"/>
      <c r="E16" s="1" t="s">
        <v>17</v>
      </c>
      <c r="F16" s="4">
        <v>31159</v>
      </c>
      <c r="G16" s="5"/>
      <c r="H16" s="4">
        <v>30332</v>
      </c>
      <c r="I16" s="5"/>
      <c r="J16" s="4">
        <f t="shared" si="2"/>
        <v>827</v>
      </c>
      <c r="K16" s="5"/>
      <c r="L16" s="6">
        <f t="shared" si="3"/>
        <v>1.0272600000000001</v>
      </c>
    </row>
    <row r="17" spans="1:12" x14ac:dyDescent="0.25">
      <c r="A17" s="1"/>
      <c r="B17" s="1"/>
      <c r="C17" s="1"/>
      <c r="D17" s="1"/>
      <c r="E17" s="1" t="s">
        <v>18</v>
      </c>
      <c r="F17" s="4">
        <v>24021</v>
      </c>
      <c r="G17" s="5"/>
      <c r="H17" s="4">
        <v>30425</v>
      </c>
      <c r="I17" s="5"/>
      <c r="J17" s="4">
        <f t="shared" si="2"/>
        <v>-6404</v>
      </c>
      <c r="K17" s="5"/>
      <c r="L17" s="6">
        <f t="shared" si="3"/>
        <v>0.78952</v>
      </c>
    </row>
    <row r="18" spans="1:12" x14ac:dyDescent="0.25">
      <c r="A18" s="1"/>
      <c r="B18" s="1"/>
      <c r="C18" s="1"/>
      <c r="D18" s="1"/>
      <c r="E18" s="1" t="s">
        <v>19</v>
      </c>
      <c r="F18" s="4">
        <v>1058</v>
      </c>
      <c r="G18" s="5"/>
      <c r="H18" s="4">
        <v>1098</v>
      </c>
      <c r="I18" s="5"/>
      <c r="J18" s="4">
        <f t="shared" si="2"/>
        <v>-40</v>
      </c>
      <c r="K18" s="5"/>
      <c r="L18" s="6">
        <f t="shared" si="3"/>
        <v>0.96357000000000004</v>
      </c>
    </row>
    <row r="19" spans="1:12" x14ac:dyDescent="0.25">
      <c r="A19" s="1"/>
      <c r="B19" s="1"/>
      <c r="C19" s="1"/>
      <c r="D19" s="1"/>
      <c r="E19" s="1" t="s">
        <v>20</v>
      </c>
      <c r="F19" s="4">
        <v>654</v>
      </c>
      <c r="G19" s="5"/>
      <c r="H19" s="4">
        <v>5426</v>
      </c>
      <c r="I19" s="5"/>
      <c r="J19" s="4">
        <f t="shared" si="2"/>
        <v>-4772</v>
      </c>
      <c r="K19" s="5"/>
      <c r="L19" s="6">
        <f t="shared" si="3"/>
        <v>0.12053</v>
      </c>
    </row>
    <row r="20" spans="1:12" x14ac:dyDescent="0.25">
      <c r="A20" s="1"/>
      <c r="B20" s="1"/>
      <c r="C20" s="1"/>
      <c r="D20" s="1"/>
      <c r="E20" s="1" t="s">
        <v>21</v>
      </c>
      <c r="F20" s="4">
        <v>24908</v>
      </c>
      <c r="G20" s="5"/>
      <c r="H20" s="4">
        <v>26572</v>
      </c>
      <c r="I20" s="5"/>
      <c r="J20" s="4">
        <f t="shared" si="2"/>
        <v>-1664</v>
      </c>
      <c r="K20" s="5"/>
      <c r="L20" s="6">
        <f t="shared" si="3"/>
        <v>0.93737999999999999</v>
      </c>
    </row>
    <row r="21" spans="1:12" x14ac:dyDescent="0.25">
      <c r="A21" s="1"/>
      <c r="B21" s="1"/>
      <c r="C21" s="1"/>
      <c r="D21" s="1"/>
      <c r="E21" s="1" t="s">
        <v>22</v>
      </c>
      <c r="F21" s="4">
        <v>887</v>
      </c>
      <c r="G21" s="5"/>
      <c r="H21" s="4">
        <v>2065</v>
      </c>
      <c r="I21" s="5"/>
      <c r="J21" s="4">
        <f t="shared" si="2"/>
        <v>-1178</v>
      </c>
      <c r="K21" s="5"/>
      <c r="L21" s="6">
        <f t="shared" si="3"/>
        <v>0.42953999999999998</v>
      </c>
    </row>
    <row r="22" spans="1:12" x14ac:dyDescent="0.25">
      <c r="A22" s="1"/>
      <c r="B22" s="1"/>
      <c r="C22" s="1"/>
      <c r="D22" s="1"/>
      <c r="E22" s="1" t="s">
        <v>23</v>
      </c>
      <c r="F22" s="4">
        <v>338</v>
      </c>
      <c r="G22" s="5"/>
      <c r="H22" s="4">
        <v>85</v>
      </c>
      <c r="I22" s="5"/>
      <c r="J22" s="4">
        <f t="shared" si="2"/>
        <v>253</v>
      </c>
      <c r="K22" s="5"/>
      <c r="L22" s="6">
        <f t="shared" si="3"/>
        <v>3.9764699999999999</v>
      </c>
    </row>
    <row r="23" spans="1:12" x14ac:dyDescent="0.25">
      <c r="A23" s="1"/>
      <c r="B23" s="1"/>
      <c r="C23" s="1"/>
      <c r="D23" s="1"/>
      <c r="E23" s="1" t="s">
        <v>24</v>
      </c>
      <c r="F23" s="4">
        <v>333</v>
      </c>
      <c r="G23" s="5"/>
      <c r="H23" s="4">
        <v>2101</v>
      </c>
      <c r="I23" s="5"/>
      <c r="J23" s="4">
        <f t="shared" si="2"/>
        <v>-1768</v>
      </c>
      <c r="K23" s="5"/>
      <c r="L23" s="6">
        <f t="shared" si="3"/>
        <v>0.1585</v>
      </c>
    </row>
    <row r="24" spans="1:12" x14ac:dyDescent="0.25">
      <c r="A24" s="1"/>
      <c r="B24" s="1"/>
      <c r="C24" s="1"/>
      <c r="D24" s="1"/>
      <c r="E24" s="1" t="s">
        <v>25</v>
      </c>
      <c r="F24" s="4">
        <v>5279</v>
      </c>
      <c r="G24" s="5"/>
      <c r="H24" s="4">
        <v>6782</v>
      </c>
      <c r="I24" s="5"/>
      <c r="J24" s="4">
        <f t="shared" si="2"/>
        <v>-1503</v>
      </c>
      <c r="K24" s="5"/>
      <c r="L24" s="6">
        <f t="shared" si="3"/>
        <v>0.77837999999999996</v>
      </c>
    </row>
    <row r="25" spans="1:12" x14ac:dyDescent="0.25">
      <c r="A25" s="1"/>
      <c r="B25" s="1"/>
      <c r="C25" s="1"/>
      <c r="D25" s="1"/>
      <c r="E25" s="1" t="s">
        <v>26</v>
      </c>
      <c r="F25" s="4">
        <v>51</v>
      </c>
      <c r="G25" s="5"/>
      <c r="H25" s="4">
        <v>64</v>
      </c>
      <c r="I25" s="5"/>
      <c r="J25" s="4">
        <f t="shared" si="2"/>
        <v>-13</v>
      </c>
      <c r="K25" s="5"/>
      <c r="L25" s="6">
        <f t="shared" si="3"/>
        <v>0.79688000000000003</v>
      </c>
    </row>
    <row r="26" spans="1:12" x14ac:dyDescent="0.25">
      <c r="A26" s="1"/>
      <c r="B26" s="1"/>
      <c r="C26" s="1"/>
      <c r="D26" s="1"/>
      <c r="E26" s="1" t="s">
        <v>27</v>
      </c>
      <c r="F26" s="4">
        <v>3278</v>
      </c>
      <c r="G26" s="5"/>
      <c r="H26" s="4">
        <v>60</v>
      </c>
      <c r="I26" s="5"/>
      <c r="J26" s="4">
        <f t="shared" si="2"/>
        <v>3218</v>
      </c>
      <c r="K26" s="5"/>
      <c r="L26" s="6">
        <f t="shared" si="3"/>
        <v>54.633330000000001</v>
      </c>
    </row>
    <row r="27" spans="1:12" x14ac:dyDescent="0.25">
      <c r="A27" s="1"/>
      <c r="B27" s="1"/>
      <c r="C27" s="1"/>
      <c r="D27" s="1"/>
      <c r="E27" s="1" t="s">
        <v>28</v>
      </c>
      <c r="F27" s="4">
        <v>0</v>
      </c>
      <c r="G27" s="5"/>
      <c r="H27" s="4">
        <v>211</v>
      </c>
      <c r="I27" s="5"/>
      <c r="J27" s="4">
        <f t="shared" si="2"/>
        <v>-211</v>
      </c>
      <c r="K27" s="5"/>
      <c r="L27" s="6">
        <f t="shared" si="3"/>
        <v>0</v>
      </c>
    </row>
    <row r="28" spans="1:12" x14ac:dyDescent="0.25">
      <c r="A28" s="1"/>
      <c r="B28" s="1"/>
      <c r="C28" s="1"/>
      <c r="D28" s="1"/>
      <c r="E28" s="1" t="s">
        <v>29</v>
      </c>
      <c r="F28" s="4">
        <v>1101</v>
      </c>
      <c r="G28" s="5"/>
      <c r="H28" s="4">
        <v>160</v>
      </c>
      <c r="I28" s="5"/>
      <c r="J28" s="4">
        <f t="shared" si="2"/>
        <v>941</v>
      </c>
      <c r="K28" s="5"/>
      <c r="L28" s="6">
        <f t="shared" si="3"/>
        <v>6.8812499999999996</v>
      </c>
    </row>
    <row r="29" spans="1:12" x14ac:dyDescent="0.25">
      <c r="A29" s="1"/>
      <c r="B29" s="1"/>
      <c r="C29" s="1"/>
      <c r="D29" s="1"/>
      <c r="E29" s="1" t="s">
        <v>30</v>
      </c>
      <c r="F29" s="4">
        <v>100</v>
      </c>
      <c r="G29" s="5"/>
      <c r="H29" s="4">
        <v>325</v>
      </c>
      <c r="I29" s="5"/>
      <c r="J29" s="4">
        <f t="shared" si="2"/>
        <v>-225</v>
      </c>
      <c r="K29" s="5"/>
      <c r="L29" s="6">
        <f t="shared" si="3"/>
        <v>0.30769000000000002</v>
      </c>
    </row>
    <row r="30" spans="1:12" x14ac:dyDescent="0.25">
      <c r="A30" s="1"/>
      <c r="B30" s="1"/>
      <c r="C30" s="1"/>
      <c r="D30" s="1"/>
      <c r="E30" s="1" t="s">
        <v>31</v>
      </c>
      <c r="F30" s="4">
        <v>2782</v>
      </c>
      <c r="G30" s="5"/>
      <c r="H30" s="4">
        <v>3923</v>
      </c>
      <c r="I30" s="5"/>
      <c r="J30" s="4">
        <f t="shared" si="2"/>
        <v>-1141</v>
      </c>
      <c r="K30" s="5"/>
      <c r="L30" s="6">
        <f t="shared" si="3"/>
        <v>0.70914999999999995</v>
      </c>
    </row>
    <row r="31" spans="1:12" x14ac:dyDescent="0.25">
      <c r="A31" s="1"/>
      <c r="B31" s="1"/>
      <c r="C31" s="1"/>
      <c r="D31" s="1"/>
      <c r="E31" s="1" t="s">
        <v>32</v>
      </c>
      <c r="F31" s="4">
        <v>5656</v>
      </c>
      <c r="G31" s="5"/>
      <c r="H31" s="4">
        <v>3487</v>
      </c>
      <c r="I31" s="5"/>
      <c r="J31" s="4">
        <f t="shared" si="2"/>
        <v>2169</v>
      </c>
      <c r="K31" s="5"/>
      <c r="L31" s="6">
        <f t="shared" si="3"/>
        <v>1.62202</v>
      </c>
    </row>
    <row r="32" spans="1:12" x14ac:dyDescent="0.25">
      <c r="A32" s="1"/>
      <c r="B32" s="1"/>
      <c r="C32" s="1"/>
      <c r="D32" s="1"/>
      <c r="E32" s="1" t="s">
        <v>33</v>
      </c>
      <c r="F32" s="4">
        <v>4557</v>
      </c>
      <c r="G32" s="5"/>
      <c r="H32" s="4">
        <v>3015</v>
      </c>
      <c r="I32" s="5"/>
      <c r="J32" s="4">
        <f t="shared" si="2"/>
        <v>1542</v>
      </c>
      <c r="K32" s="5"/>
      <c r="L32" s="6">
        <f t="shared" si="3"/>
        <v>1.5114399999999999</v>
      </c>
    </row>
    <row r="33" spans="1:12" x14ac:dyDescent="0.25">
      <c r="A33" s="1"/>
      <c r="B33" s="1"/>
      <c r="C33" s="1"/>
      <c r="D33" s="1"/>
      <c r="E33" s="1" t="s">
        <v>34</v>
      </c>
      <c r="F33" s="4">
        <v>322</v>
      </c>
      <c r="G33" s="5"/>
      <c r="H33" s="4">
        <v>2579</v>
      </c>
      <c r="I33" s="5"/>
      <c r="J33" s="4">
        <f t="shared" si="2"/>
        <v>-2257</v>
      </c>
      <c r="K33" s="5"/>
      <c r="L33" s="6">
        <f t="shared" si="3"/>
        <v>0.12485</v>
      </c>
    </row>
    <row r="34" spans="1:12" x14ac:dyDescent="0.25">
      <c r="A34" s="1"/>
      <c r="B34" s="1"/>
      <c r="C34" s="1"/>
      <c r="D34" s="1"/>
      <c r="E34" s="1" t="s">
        <v>35</v>
      </c>
      <c r="F34" s="4">
        <v>462</v>
      </c>
      <c r="G34" s="5"/>
      <c r="H34" s="4">
        <v>290</v>
      </c>
      <c r="I34" s="5"/>
      <c r="J34" s="4">
        <f t="shared" si="2"/>
        <v>172</v>
      </c>
      <c r="K34" s="5"/>
      <c r="L34" s="6">
        <f t="shared" si="3"/>
        <v>1.5931</v>
      </c>
    </row>
    <row r="35" spans="1:12" x14ac:dyDescent="0.25">
      <c r="A35" s="1"/>
      <c r="B35" s="1"/>
      <c r="C35" s="1"/>
      <c r="D35" s="1"/>
      <c r="E35" s="1" t="s">
        <v>36</v>
      </c>
      <c r="F35" s="4">
        <v>0</v>
      </c>
      <c r="G35" s="5"/>
      <c r="H35" s="4">
        <v>0</v>
      </c>
      <c r="I35" s="5"/>
      <c r="J35" s="4">
        <f t="shared" si="2"/>
        <v>0</v>
      </c>
      <c r="K35" s="5"/>
      <c r="L35" s="6">
        <f t="shared" si="3"/>
        <v>0</v>
      </c>
    </row>
    <row r="36" spans="1:12" ht="16.5" thickBot="1" x14ac:dyDescent="0.3">
      <c r="A36" s="1"/>
      <c r="B36" s="1"/>
      <c r="C36" s="1"/>
      <c r="D36" s="1"/>
      <c r="E36" s="1" t="s">
        <v>37</v>
      </c>
      <c r="F36" s="4">
        <v>5149</v>
      </c>
      <c r="G36" s="5"/>
      <c r="H36" s="4">
        <v>5801</v>
      </c>
      <c r="I36" s="5"/>
      <c r="J36" s="4">
        <f t="shared" si="2"/>
        <v>-652</v>
      </c>
      <c r="K36" s="5"/>
      <c r="L36" s="6">
        <f t="shared" si="3"/>
        <v>0.88761000000000001</v>
      </c>
    </row>
    <row r="37" spans="1:12" ht="16.5" thickBot="1" x14ac:dyDescent="0.3">
      <c r="A37" s="1"/>
      <c r="B37" s="1"/>
      <c r="C37" s="1"/>
      <c r="D37" s="1" t="s">
        <v>38</v>
      </c>
      <c r="E37" s="1"/>
      <c r="F37" s="7">
        <f>ROUND(SUM(F13:F36),5)</f>
        <v>141029</v>
      </c>
      <c r="G37" s="5"/>
      <c r="H37" s="7">
        <f>ROUND(SUM(H13:H36),5)</f>
        <v>145872</v>
      </c>
      <c r="I37" s="5"/>
      <c r="J37" s="7">
        <f t="shared" si="2"/>
        <v>-4843</v>
      </c>
      <c r="K37" s="5"/>
      <c r="L37" s="8">
        <f t="shared" si="3"/>
        <v>0.96679999999999999</v>
      </c>
    </row>
    <row r="38" spans="1:12" ht="16.5" thickBot="1" x14ac:dyDescent="0.3">
      <c r="A38" s="1"/>
      <c r="B38" s="1" t="s">
        <v>39</v>
      </c>
      <c r="C38" s="1"/>
      <c r="D38" s="1"/>
      <c r="E38" s="1"/>
      <c r="F38" s="4">
        <f>ROUND(F3+F12-F37,5)</f>
        <v>-25564</v>
      </c>
      <c r="G38" s="5"/>
      <c r="H38" s="4">
        <f>ROUND(H3+H12-H37,5)</f>
        <v>-54813</v>
      </c>
      <c r="I38" s="5"/>
      <c r="J38" s="4">
        <f t="shared" si="2"/>
        <v>29249</v>
      </c>
      <c r="K38" s="5"/>
      <c r="L38" s="6">
        <f t="shared" si="3"/>
        <v>0.46639000000000003</v>
      </c>
    </row>
    <row r="39" spans="1:12" hidden="1" x14ac:dyDescent="0.25">
      <c r="A39" s="1"/>
      <c r="B39" s="1" t="s">
        <v>40</v>
      </c>
      <c r="C39" s="1"/>
      <c r="D39" s="1"/>
      <c r="E39" s="1"/>
      <c r="F39" s="4"/>
      <c r="G39" s="5"/>
      <c r="H39" s="4"/>
      <c r="I39" s="5"/>
      <c r="J39" s="4"/>
      <c r="K39" s="5"/>
      <c r="L39" s="6"/>
    </row>
    <row r="40" spans="1:12" hidden="1" x14ac:dyDescent="0.25">
      <c r="A40" s="1"/>
      <c r="B40" s="1"/>
      <c r="C40" s="1" t="s">
        <v>41</v>
      </c>
      <c r="D40" s="1"/>
      <c r="E40" s="1"/>
      <c r="F40" s="4"/>
      <c r="G40" s="5"/>
      <c r="H40" s="4"/>
      <c r="I40" s="5"/>
      <c r="J40" s="4"/>
      <c r="K40" s="5"/>
      <c r="L40" s="6"/>
    </row>
    <row r="41" spans="1:12" hidden="1" x14ac:dyDescent="0.25">
      <c r="A41" s="1"/>
      <c r="B41" s="1"/>
      <c r="C41" s="1"/>
      <c r="D41" s="1" t="s">
        <v>42</v>
      </c>
      <c r="E41" s="1"/>
      <c r="F41" s="4">
        <v>1</v>
      </c>
      <c r="G41" s="5"/>
      <c r="H41" s="4">
        <v>1</v>
      </c>
      <c r="I41" s="5"/>
      <c r="J41" s="4">
        <f t="shared" ref="J41:J46" si="4">ROUND((F41-H41),5)</f>
        <v>0</v>
      </c>
      <c r="K41" s="5"/>
      <c r="L41" s="6">
        <f t="shared" ref="L41:L46" si="5">ROUND(IF(H41=0, IF(F41=0, 0, 1), F41/H41),5)</f>
        <v>1</v>
      </c>
    </row>
    <row r="42" spans="1:12" hidden="1" x14ac:dyDescent="0.25">
      <c r="A42" s="1"/>
      <c r="B42" s="1"/>
      <c r="C42" s="1"/>
      <c r="D42" s="1" t="s">
        <v>43</v>
      </c>
      <c r="E42" s="1"/>
      <c r="F42" s="4">
        <v>125</v>
      </c>
      <c r="G42" s="5"/>
      <c r="H42" s="4">
        <v>125</v>
      </c>
      <c r="I42" s="5"/>
      <c r="J42" s="4">
        <f t="shared" si="4"/>
        <v>0</v>
      </c>
      <c r="K42" s="5"/>
      <c r="L42" s="6">
        <f t="shared" si="5"/>
        <v>1</v>
      </c>
    </row>
    <row r="43" spans="1:12" ht="16.5" hidden="1" thickBot="1" x14ac:dyDescent="0.3">
      <c r="A43" s="1"/>
      <c r="B43" s="1"/>
      <c r="C43" s="1"/>
      <c r="D43" s="1" t="s">
        <v>44</v>
      </c>
      <c r="E43" s="1"/>
      <c r="F43" s="9">
        <v>0</v>
      </c>
      <c r="G43" s="5"/>
      <c r="H43" s="9">
        <v>0</v>
      </c>
      <c r="I43" s="5"/>
      <c r="J43" s="9">
        <f t="shared" si="4"/>
        <v>0</v>
      </c>
      <c r="K43" s="5"/>
      <c r="L43" s="10">
        <f t="shared" si="5"/>
        <v>0</v>
      </c>
    </row>
    <row r="44" spans="1:12" ht="16.5" hidden="1" thickBot="1" x14ac:dyDescent="0.3">
      <c r="A44" s="1"/>
      <c r="B44" s="1"/>
      <c r="C44" s="1" t="s">
        <v>45</v>
      </c>
      <c r="D44" s="1"/>
      <c r="E44" s="1"/>
      <c r="F44" s="4">
        <f>ROUND(SUM(F40:F43),5)</f>
        <v>126</v>
      </c>
      <c r="G44" s="5"/>
      <c r="H44" s="4">
        <f>ROUND(SUM(H40:H43),5)</f>
        <v>126</v>
      </c>
      <c r="I44" s="5"/>
      <c r="J44" s="4">
        <f t="shared" si="4"/>
        <v>0</v>
      </c>
      <c r="K44" s="5"/>
      <c r="L44" s="6">
        <f t="shared" si="5"/>
        <v>1</v>
      </c>
    </row>
    <row r="45" spans="1:12" ht="16.5" thickBot="1" x14ac:dyDescent="0.3">
      <c r="A45" s="1"/>
      <c r="B45" s="1" t="s">
        <v>46</v>
      </c>
      <c r="C45" s="1"/>
      <c r="D45" s="1"/>
      <c r="E45" s="1"/>
      <c r="F45" s="11">
        <f>F44</f>
        <v>126</v>
      </c>
      <c r="G45" s="5"/>
      <c r="H45" s="11">
        <f>H44</f>
        <v>126</v>
      </c>
      <c r="I45" s="5"/>
      <c r="J45" s="11">
        <f t="shared" si="4"/>
        <v>0</v>
      </c>
      <c r="K45" s="5"/>
      <c r="L45" s="12">
        <f t="shared" si="5"/>
        <v>1</v>
      </c>
    </row>
    <row r="46" spans="1:12" s="15" customFormat="1" ht="16.5" thickBot="1" x14ac:dyDescent="0.3">
      <c r="A46" s="1" t="s">
        <v>73</v>
      </c>
      <c r="B46" s="1"/>
      <c r="C46" s="1"/>
      <c r="D46" s="1"/>
      <c r="E46" s="1"/>
      <c r="F46" s="13">
        <f>ROUND(F38+F45,5)</f>
        <v>-25438</v>
      </c>
      <c r="G46" s="1"/>
      <c r="H46" s="13">
        <f>ROUND(H38+H45,5)</f>
        <v>-54687</v>
      </c>
      <c r="I46" s="1"/>
      <c r="J46" s="13">
        <f t="shared" si="4"/>
        <v>29249</v>
      </c>
      <c r="K46" s="1"/>
      <c r="L46" s="14">
        <f t="shared" si="5"/>
        <v>0.46516000000000002</v>
      </c>
    </row>
    <row r="47" spans="1:12" ht="16.5" thickTop="1" x14ac:dyDescent="0.25"/>
  </sheetData>
  <pageMargins left="0.7" right="0.7" top="0.75" bottom="0.75" header="0.1" footer="0.3"/>
  <pageSetup scale="80" orientation="landscape" r:id="rId1"/>
  <headerFooter>
    <oddHeader>&amp;L&amp;"Arial,Bold"&amp;12 11:59 AM
&amp;"Arial,Bold"&amp;12 03/17/23
&amp;"Arial,Bold"&amp;12 Accrual Basis&amp;C&amp;"Arial,Bold"&amp;12 Wild Oak Saddle Club
&amp;"Arial,Bold"&amp;14 Profit &amp;&amp; Loss Budget vs. Actual
&amp;"Arial,Bold"&amp;10 January 2023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CA042-C991-4AD8-98D7-F3E20BB18585}">
  <sheetPr codeName="Sheet3"/>
  <dimension ref="A1:L13"/>
  <sheetViews>
    <sheetView topLeftCell="D1" workbookViewId="0">
      <selection activeCell="D28" sqref="D28"/>
    </sheetView>
  </sheetViews>
  <sheetFormatPr defaultRowHeight="15.75" x14ac:dyDescent="0.25"/>
  <cols>
    <col min="1" max="4" width="3" style="15" customWidth="1"/>
    <col min="5" max="5" width="36" style="15" customWidth="1"/>
    <col min="6" max="6" width="19.140625" bestFit="1" customWidth="1"/>
    <col min="7" max="7" width="2.28515625" customWidth="1"/>
    <col min="8" max="8" width="30.7109375" customWidth="1"/>
    <col min="9" max="9" width="2.28515625" customWidth="1"/>
    <col min="10" max="10" width="20.28515625" bestFit="1" customWidth="1"/>
    <col min="11" max="11" width="2.28515625" customWidth="1"/>
    <col min="12" max="12" width="9.5703125" bestFit="1" customWidth="1"/>
  </cols>
  <sheetData>
    <row r="1" spans="1:12" s="19" customFormat="1" ht="16.5" thickBot="1" x14ac:dyDescent="0.3">
      <c r="A1" s="16"/>
      <c r="B1" s="16"/>
      <c r="C1" s="16"/>
      <c r="D1" s="16"/>
      <c r="E1" s="16"/>
      <c r="F1" s="20" t="s">
        <v>68</v>
      </c>
      <c r="G1" s="18"/>
      <c r="H1" s="20" t="s">
        <v>69</v>
      </c>
      <c r="I1" s="18"/>
      <c r="J1" s="20" t="s">
        <v>67</v>
      </c>
      <c r="K1" s="18"/>
      <c r="L1" s="20" t="s">
        <v>66</v>
      </c>
    </row>
    <row r="2" spans="1:12" ht="16.5" thickTop="1" x14ac:dyDescent="0.25">
      <c r="A2" s="1"/>
      <c r="B2" s="1" t="s">
        <v>4</v>
      </c>
      <c r="C2" s="1"/>
      <c r="D2" s="1"/>
      <c r="E2" s="1"/>
      <c r="F2" s="4"/>
      <c r="G2" s="5"/>
      <c r="H2" s="4"/>
      <c r="I2" s="5"/>
      <c r="J2" s="4"/>
      <c r="K2" s="5"/>
      <c r="L2" s="4"/>
    </row>
    <row r="3" spans="1:12" x14ac:dyDescent="0.25">
      <c r="A3" s="1"/>
      <c r="B3" s="1"/>
      <c r="C3" s="1"/>
      <c r="D3" s="1" t="s">
        <v>5</v>
      </c>
      <c r="E3" s="1"/>
      <c r="F3" s="4"/>
      <c r="G3" s="5"/>
      <c r="H3" s="4"/>
      <c r="I3" s="5"/>
      <c r="J3" s="4"/>
      <c r="K3" s="5"/>
      <c r="L3" s="4"/>
    </row>
    <row r="4" spans="1:12" x14ac:dyDescent="0.25">
      <c r="A4" s="1"/>
      <c r="B4" s="1"/>
      <c r="C4" s="1"/>
      <c r="D4" s="1"/>
      <c r="E4" s="1" t="s">
        <v>6</v>
      </c>
      <c r="F4" s="4">
        <v>0</v>
      </c>
      <c r="G4" s="5"/>
      <c r="H4" s="4">
        <v>0</v>
      </c>
      <c r="I4" s="5"/>
      <c r="J4" s="4">
        <v>66850</v>
      </c>
      <c r="K4" s="5"/>
      <c r="L4" s="4">
        <f t="shared" ref="L4:L9" si="0">ROUND(SUM(F4:J4),5)</f>
        <v>66850</v>
      </c>
    </row>
    <row r="5" spans="1:12" x14ac:dyDescent="0.25">
      <c r="A5" s="1"/>
      <c r="B5" s="1"/>
      <c r="C5" s="1"/>
      <c r="D5" s="1"/>
      <c r="E5" s="1" t="s">
        <v>7</v>
      </c>
      <c r="F5" s="4">
        <v>7360</v>
      </c>
      <c r="G5" s="5"/>
      <c r="H5" s="4">
        <v>0</v>
      </c>
      <c r="I5" s="5"/>
      <c r="J5" s="4">
        <v>30011</v>
      </c>
      <c r="K5" s="5"/>
      <c r="L5" s="4">
        <f t="shared" si="0"/>
        <v>37371</v>
      </c>
    </row>
    <row r="6" spans="1:12" x14ac:dyDescent="0.25">
      <c r="A6" s="1"/>
      <c r="B6" s="1"/>
      <c r="C6" s="1"/>
      <c r="D6" s="1"/>
      <c r="E6" s="1" t="s">
        <v>8</v>
      </c>
      <c r="F6" s="4">
        <v>1500</v>
      </c>
      <c r="G6" s="5"/>
      <c r="H6" s="4">
        <v>0</v>
      </c>
      <c r="I6" s="5"/>
      <c r="J6" s="4">
        <v>6239</v>
      </c>
      <c r="K6" s="5"/>
      <c r="L6" s="4">
        <f t="shared" si="0"/>
        <v>7739</v>
      </c>
    </row>
    <row r="7" spans="1:12" x14ac:dyDescent="0.25">
      <c r="A7" s="1"/>
      <c r="B7" s="1"/>
      <c r="C7" s="1"/>
      <c r="D7" s="1"/>
      <c r="E7" s="1" t="s">
        <v>9</v>
      </c>
      <c r="F7" s="4">
        <v>1158</v>
      </c>
      <c r="G7" s="5"/>
      <c r="H7" s="4">
        <v>0</v>
      </c>
      <c r="I7" s="5"/>
      <c r="J7" s="4">
        <v>2272</v>
      </c>
      <c r="K7" s="5"/>
      <c r="L7" s="4">
        <f t="shared" si="0"/>
        <v>3430</v>
      </c>
    </row>
    <row r="8" spans="1:12" ht="16.5" thickBot="1" x14ac:dyDescent="0.3">
      <c r="A8" s="1"/>
      <c r="B8" s="1"/>
      <c r="C8" s="1"/>
      <c r="D8" s="1"/>
      <c r="E8" s="1" t="s">
        <v>11</v>
      </c>
      <c r="F8" s="4">
        <v>0</v>
      </c>
      <c r="G8" s="5"/>
      <c r="H8" s="4">
        <v>0</v>
      </c>
      <c r="I8" s="5"/>
      <c r="J8" s="4">
        <v>75</v>
      </c>
      <c r="K8" s="5"/>
      <c r="L8" s="4">
        <f t="shared" si="0"/>
        <v>75</v>
      </c>
    </row>
    <row r="9" spans="1:12" x14ac:dyDescent="0.25">
      <c r="A9" s="1"/>
      <c r="B9" s="1"/>
      <c r="C9" s="1"/>
      <c r="D9" s="1" t="s">
        <v>12</v>
      </c>
      <c r="E9" s="1"/>
      <c r="F9" s="11">
        <f>ROUND(SUM(F3:F8),5)</f>
        <v>10018</v>
      </c>
      <c r="G9" s="5"/>
      <c r="H9" s="11">
        <f>ROUND(SUM(H3:H8),5)</f>
        <v>0</v>
      </c>
      <c r="I9" s="5"/>
      <c r="J9" s="11">
        <f>ROUND(SUM(J3:J8),5)</f>
        <v>105447</v>
      </c>
      <c r="K9" s="5"/>
      <c r="L9" s="11">
        <f t="shared" si="0"/>
        <v>115465</v>
      </c>
    </row>
    <row r="10" spans="1:12" x14ac:dyDescent="0.25">
      <c r="A10" s="1"/>
      <c r="B10" s="1"/>
      <c r="C10" s="1" t="s">
        <v>70</v>
      </c>
      <c r="D10" s="1"/>
      <c r="E10" s="1"/>
      <c r="F10" s="21">
        <v>0</v>
      </c>
      <c r="G10" s="21"/>
      <c r="H10" s="21">
        <v>1210</v>
      </c>
      <c r="I10" s="21"/>
      <c r="J10" s="21">
        <v>88717</v>
      </c>
      <c r="K10" s="21"/>
      <c r="L10" s="21">
        <f>SUM(F10:J10)</f>
        <v>89927</v>
      </c>
    </row>
    <row r="11" spans="1:12" x14ac:dyDescent="0.25">
      <c r="A11" s="1"/>
      <c r="B11" s="1"/>
      <c r="C11" s="1" t="s">
        <v>71</v>
      </c>
      <c r="D11" s="1"/>
      <c r="E11" s="1"/>
      <c r="F11" s="22">
        <f>F9-F10</f>
        <v>10018</v>
      </c>
      <c r="G11" s="22"/>
      <c r="H11" s="22">
        <f>H9-H10</f>
        <v>-1210</v>
      </c>
      <c r="I11" s="22"/>
      <c r="J11" s="22">
        <f>J9-J10</f>
        <v>16730</v>
      </c>
      <c r="K11" s="22"/>
      <c r="L11" s="22">
        <f>L9-L10</f>
        <v>25538</v>
      </c>
    </row>
    <row r="12" spans="1:12" s="15" customFormat="1" x14ac:dyDescent="0.25">
      <c r="A12" s="1"/>
      <c r="B12" s="1"/>
      <c r="C12" s="1"/>
      <c r="D12" s="1"/>
      <c r="E12" s="1"/>
      <c r="F12" s="23"/>
      <c r="G12" s="23"/>
      <c r="H12" s="23"/>
      <c r="I12" s="23"/>
      <c r="J12" s="23"/>
      <c r="K12" s="23"/>
      <c r="L12" s="23"/>
    </row>
    <row r="13" spans="1:12" x14ac:dyDescent="0.25">
      <c r="A13"/>
      <c r="B13"/>
      <c r="C13" s="15" t="s">
        <v>72</v>
      </c>
      <c r="D13"/>
      <c r="E13"/>
      <c r="F13" s="24">
        <f>F9/L9</f>
        <v>8.6762222318451473E-2</v>
      </c>
      <c r="G13" s="24"/>
      <c r="H13" s="24">
        <f>H9/L9</f>
        <v>0</v>
      </c>
      <c r="I13" s="24"/>
      <c r="J13" s="24">
        <f>J9/L9</f>
        <v>0.91323777768154857</v>
      </c>
      <c r="K13" s="24"/>
      <c r="L13" s="24">
        <f>SUM(F13:J13)</f>
        <v>1</v>
      </c>
    </row>
  </sheetData>
  <pageMargins left="0.7" right="0.7" top="0.75" bottom="0.75" header="0.1" footer="0.3"/>
  <pageSetup scale="90" orientation="landscape" r:id="rId1"/>
  <headerFooter>
    <oddHeader>&amp;L&amp;"Arial,Bold"&amp;12 12:04 PM
&amp;"Arial,Bold"&amp;12 03/17/23
&amp;"Arial,Bold"&amp;12 Accrual Basis&amp;C&amp;"Arial,Bold"&amp;12 Wild Oak Saddle Club
&amp;"Arial,Bold"&amp;14 Profit &amp;&amp; Loss by Class
&amp;"Arial,Bold"&amp;10 January 2023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3074" r:id="rId4" name="HEADER"/>
      </mc:Fallback>
    </mc:AlternateContent>
    <mc:AlternateContent xmlns:mc="http://schemas.openxmlformats.org/markup-compatibility/2006">
      <mc:Choice Requires="x14">
        <control shapeId="307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3073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DBE3E-7DE8-411E-B585-B97364E89056}">
  <sheetPr codeName="Sheet4"/>
  <dimension ref="A1:K20"/>
  <sheetViews>
    <sheetView workbookViewId="0">
      <selection activeCell="D28" sqref="D28"/>
    </sheetView>
  </sheetViews>
  <sheetFormatPr defaultRowHeight="15.75" x14ac:dyDescent="0.25"/>
  <cols>
    <col min="1" max="3" width="3" style="15" customWidth="1"/>
    <col min="4" max="4" width="27.85546875" style="15" customWidth="1"/>
    <col min="5" max="5" width="12.140625" bestFit="1" customWidth="1"/>
    <col min="6" max="6" width="2.28515625" customWidth="1"/>
    <col min="7" max="7" width="12.140625" bestFit="1" customWidth="1"/>
    <col min="8" max="8" width="2.28515625" customWidth="1"/>
    <col min="9" max="9" width="11.7109375" bestFit="1" customWidth="1"/>
    <col min="10" max="10" width="2.28515625" customWidth="1"/>
    <col min="11" max="11" width="12.7109375" bestFit="1" customWidth="1"/>
  </cols>
  <sheetData>
    <row r="1" spans="1:11" ht="16.5" thickBot="1" x14ac:dyDescent="0.3">
      <c r="A1" s="1"/>
      <c r="B1" s="1"/>
      <c r="C1" s="1"/>
      <c r="D1" s="1"/>
      <c r="E1" s="3"/>
      <c r="F1" s="2"/>
      <c r="G1" s="3"/>
      <c r="H1" s="2"/>
      <c r="I1" s="3"/>
      <c r="J1" s="2"/>
      <c r="K1" s="3"/>
    </row>
    <row r="2" spans="1:11" s="19" customFormat="1" ht="17.25" thickTop="1" thickBot="1" x14ac:dyDescent="0.3">
      <c r="A2" s="16"/>
      <c r="B2" s="16"/>
      <c r="C2" s="16"/>
      <c r="D2" s="16"/>
      <c r="E2" s="17" t="s">
        <v>75</v>
      </c>
      <c r="F2" s="18"/>
      <c r="G2" s="17" t="s">
        <v>74</v>
      </c>
      <c r="H2" s="18"/>
      <c r="I2" s="17" t="s">
        <v>65</v>
      </c>
      <c r="J2" s="18"/>
      <c r="K2" s="17" t="s">
        <v>64</v>
      </c>
    </row>
    <row r="3" spans="1:11" ht="16.5" thickTop="1" x14ac:dyDescent="0.25">
      <c r="A3" s="1" t="s">
        <v>63</v>
      </c>
      <c r="B3" s="1"/>
      <c r="C3" s="1"/>
      <c r="D3" s="1"/>
      <c r="E3" s="4"/>
      <c r="F3" s="5"/>
      <c r="G3" s="4"/>
      <c r="H3" s="5"/>
      <c r="I3" s="4"/>
      <c r="J3" s="5"/>
      <c r="K3" s="6"/>
    </row>
    <row r="4" spans="1:11" x14ac:dyDescent="0.25">
      <c r="A4" s="1"/>
      <c r="B4" s="1" t="s">
        <v>62</v>
      </c>
      <c r="C4" s="1"/>
      <c r="D4" s="1"/>
      <c r="E4" s="4"/>
      <c r="F4" s="5"/>
      <c r="G4" s="4"/>
      <c r="H4" s="5"/>
      <c r="I4" s="4"/>
      <c r="J4" s="5"/>
      <c r="K4" s="6"/>
    </row>
    <row r="5" spans="1:11" x14ac:dyDescent="0.25">
      <c r="A5" s="1"/>
      <c r="B5" s="1"/>
      <c r="C5" s="1" t="s">
        <v>61</v>
      </c>
      <c r="D5" s="1"/>
      <c r="E5" s="4">
        <v>463209</v>
      </c>
      <c r="F5" s="5"/>
      <c r="G5" s="4">
        <v>634465</v>
      </c>
      <c r="H5" s="5"/>
      <c r="I5" s="4">
        <f t="shared" ref="I5:I10" si="0">ROUND((E5-G5),5)</f>
        <v>-171256</v>
      </c>
      <c r="J5" s="5"/>
      <c r="K5" s="6">
        <f t="shared" ref="K5:K10" si="1">ROUND(IF(E5=0, IF(G5=0, 0, SIGN(-G5)), IF(G5=0, SIGN(E5), (E5-G5)/ABS(G5))),5)</f>
        <v>-0.26991999999999999</v>
      </c>
    </row>
    <row r="6" spans="1:11" x14ac:dyDescent="0.25">
      <c r="A6" s="1"/>
      <c r="B6" s="1"/>
      <c r="C6" s="1" t="s">
        <v>60</v>
      </c>
      <c r="D6" s="1"/>
      <c r="E6" s="4">
        <v>113433</v>
      </c>
      <c r="F6" s="5"/>
      <c r="G6" s="4">
        <v>70548</v>
      </c>
      <c r="H6" s="5"/>
      <c r="I6" s="4">
        <f t="shared" si="0"/>
        <v>42885</v>
      </c>
      <c r="J6" s="5"/>
      <c r="K6" s="6">
        <f t="shared" si="1"/>
        <v>0.60787999999999998</v>
      </c>
    </row>
    <row r="7" spans="1:11" ht="16.5" thickBot="1" x14ac:dyDescent="0.3">
      <c r="A7" s="1"/>
      <c r="B7" s="1"/>
      <c r="C7" s="1" t="s">
        <v>59</v>
      </c>
      <c r="D7" s="1"/>
      <c r="E7" s="9">
        <v>60176</v>
      </c>
      <c r="F7" s="5"/>
      <c r="G7" s="9">
        <v>28790</v>
      </c>
      <c r="H7" s="5"/>
      <c r="I7" s="9">
        <f t="shared" si="0"/>
        <v>31386</v>
      </c>
      <c r="J7" s="5"/>
      <c r="K7" s="10">
        <f t="shared" si="1"/>
        <v>1.0901700000000001</v>
      </c>
    </row>
    <row r="8" spans="1:11" x14ac:dyDescent="0.25">
      <c r="A8" s="1"/>
      <c r="B8" s="1" t="s">
        <v>58</v>
      </c>
      <c r="C8" s="1"/>
      <c r="D8" s="1"/>
      <c r="E8" s="4">
        <f>ROUND(SUM(E4:E7),5)</f>
        <v>636818</v>
      </c>
      <c r="F8" s="5"/>
      <c r="G8" s="4">
        <f>ROUND(SUM(G4:G7),5)</f>
        <v>733803</v>
      </c>
      <c r="H8" s="5"/>
      <c r="I8" s="4">
        <f t="shared" si="0"/>
        <v>-96985</v>
      </c>
      <c r="J8" s="5"/>
      <c r="K8" s="6">
        <f t="shared" si="1"/>
        <v>-0.13217000000000001</v>
      </c>
    </row>
    <row r="9" spans="1:11" ht="16.5" thickBot="1" x14ac:dyDescent="0.3">
      <c r="A9" s="1"/>
      <c r="B9" s="1" t="s">
        <v>57</v>
      </c>
      <c r="C9" s="1"/>
      <c r="D9" s="1"/>
      <c r="E9" s="4">
        <v>1046175</v>
      </c>
      <c r="F9" s="5"/>
      <c r="G9" s="4">
        <v>697946</v>
      </c>
      <c r="H9" s="5"/>
      <c r="I9" s="4">
        <f t="shared" si="0"/>
        <v>348229</v>
      </c>
      <c r="J9" s="5"/>
      <c r="K9" s="6">
        <f t="shared" si="1"/>
        <v>0.49892999999999998</v>
      </c>
    </row>
    <row r="10" spans="1:11" s="15" customFormat="1" ht="16.5" thickBot="1" x14ac:dyDescent="0.3">
      <c r="A10" s="1" t="s">
        <v>56</v>
      </c>
      <c r="B10" s="1"/>
      <c r="C10" s="1"/>
      <c r="D10" s="1"/>
      <c r="E10" s="13">
        <f>ROUND(E3+SUM(E8:E9),5)</f>
        <v>1682993</v>
      </c>
      <c r="F10" s="1"/>
      <c r="G10" s="13">
        <f>ROUND(G3+SUM(G8:G9),5)</f>
        <v>1431749</v>
      </c>
      <c r="H10" s="1"/>
      <c r="I10" s="13">
        <f t="shared" si="0"/>
        <v>251244</v>
      </c>
      <c r="J10" s="1"/>
      <c r="K10" s="14">
        <f t="shared" si="1"/>
        <v>0.17548</v>
      </c>
    </row>
    <row r="11" spans="1:11" ht="16.5" thickTop="1" x14ac:dyDescent="0.25">
      <c r="A11" s="1" t="s">
        <v>55</v>
      </c>
      <c r="B11" s="1"/>
      <c r="C11" s="1"/>
      <c r="D11" s="1"/>
      <c r="E11" s="4"/>
      <c r="F11" s="5"/>
      <c r="G11" s="4"/>
      <c r="H11" s="5"/>
      <c r="I11" s="4"/>
      <c r="J11" s="5"/>
      <c r="K11" s="6"/>
    </row>
    <row r="12" spans="1:11" x14ac:dyDescent="0.25">
      <c r="A12" s="1"/>
      <c r="B12" s="1" t="s">
        <v>54</v>
      </c>
      <c r="C12" s="1"/>
      <c r="D12" s="1"/>
      <c r="E12" s="4"/>
      <c r="F12" s="5"/>
      <c r="G12" s="4"/>
      <c r="H12" s="5"/>
      <c r="I12" s="4"/>
      <c r="J12" s="5"/>
      <c r="K12" s="6"/>
    </row>
    <row r="13" spans="1:11" x14ac:dyDescent="0.25">
      <c r="A13" s="1"/>
      <c r="B13" s="1"/>
      <c r="C13" s="1" t="s">
        <v>53</v>
      </c>
      <c r="D13" s="1"/>
      <c r="E13" s="4"/>
      <c r="F13" s="5"/>
      <c r="G13" s="4"/>
      <c r="H13" s="5"/>
      <c r="I13" s="4"/>
      <c r="J13" s="5"/>
      <c r="K13" s="6"/>
    </row>
    <row r="14" spans="1:11" x14ac:dyDescent="0.25">
      <c r="A14" s="1"/>
      <c r="B14" s="1"/>
      <c r="C14" s="1"/>
      <c r="D14" s="1" t="s">
        <v>52</v>
      </c>
      <c r="E14" s="4">
        <v>38173</v>
      </c>
      <c r="F14" s="5"/>
      <c r="G14" s="4">
        <v>21132</v>
      </c>
      <c r="H14" s="5"/>
      <c r="I14" s="4">
        <f t="shared" ref="I14:I19" si="2">ROUND((E14-G14),5)</f>
        <v>17041</v>
      </c>
      <c r="J14" s="5"/>
      <c r="K14" s="6">
        <f t="shared" ref="K14:K19" si="3">ROUND(IF(E14=0, IF(G14=0, 0, SIGN(-G14)), IF(G14=0, SIGN(E14), (E14-G14)/ABS(G14))),5)</f>
        <v>0.80640999999999996</v>
      </c>
    </row>
    <row r="15" spans="1:11" ht="16.5" thickBot="1" x14ac:dyDescent="0.3">
      <c r="A15" s="1"/>
      <c r="B15" s="1"/>
      <c r="C15" s="1"/>
      <c r="D15" s="1" t="s">
        <v>51</v>
      </c>
      <c r="E15" s="4">
        <v>4958</v>
      </c>
      <c r="F15" s="5"/>
      <c r="G15" s="4">
        <v>2035</v>
      </c>
      <c r="H15" s="5"/>
      <c r="I15" s="4">
        <f t="shared" si="2"/>
        <v>2923</v>
      </c>
      <c r="J15" s="5"/>
      <c r="K15" s="6">
        <f t="shared" si="3"/>
        <v>1.4363600000000001</v>
      </c>
    </row>
    <row r="16" spans="1:11" ht="16.5" thickBot="1" x14ac:dyDescent="0.3">
      <c r="A16" s="1"/>
      <c r="B16" s="1"/>
      <c r="C16" s="1" t="s">
        <v>50</v>
      </c>
      <c r="D16" s="1"/>
      <c r="E16" s="7">
        <f>ROUND(SUM(E13:E15),5)</f>
        <v>43131</v>
      </c>
      <c r="F16" s="5"/>
      <c r="G16" s="7">
        <f>ROUND(SUM(G13:G15),5)</f>
        <v>23167</v>
      </c>
      <c r="H16" s="5"/>
      <c r="I16" s="7">
        <f t="shared" si="2"/>
        <v>19964</v>
      </c>
      <c r="J16" s="5"/>
      <c r="K16" s="8">
        <f t="shared" si="3"/>
        <v>0.86173999999999995</v>
      </c>
    </row>
    <row r="17" spans="1:11" x14ac:dyDescent="0.25">
      <c r="A17" s="1"/>
      <c r="B17" s="1" t="s">
        <v>49</v>
      </c>
      <c r="C17" s="1"/>
      <c r="D17" s="1"/>
      <c r="E17" s="4">
        <f>ROUND(E12+E16,5)</f>
        <v>43131</v>
      </c>
      <c r="F17" s="5"/>
      <c r="G17" s="4">
        <f>ROUND(G12+G16,5)</f>
        <v>23167</v>
      </c>
      <c r="H17" s="5"/>
      <c r="I17" s="4">
        <f t="shared" si="2"/>
        <v>19964</v>
      </c>
      <c r="J17" s="5"/>
      <c r="K17" s="6">
        <f t="shared" si="3"/>
        <v>0.86173999999999995</v>
      </c>
    </row>
    <row r="18" spans="1:11" ht="16.5" thickBot="1" x14ac:dyDescent="0.3">
      <c r="A18" s="1"/>
      <c r="B18" s="1" t="s">
        <v>48</v>
      </c>
      <c r="C18" s="1"/>
      <c r="D18" s="1"/>
      <c r="E18" s="4">
        <v>1639862</v>
      </c>
      <c r="F18" s="5"/>
      <c r="G18" s="4">
        <v>1408583</v>
      </c>
      <c r="H18" s="5"/>
      <c r="I18" s="4">
        <f t="shared" si="2"/>
        <v>231279</v>
      </c>
      <c r="J18" s="5"/>
      <c r="K18" s="6">
        <f t="shared" si="3"/>
        <v>0.16419</v>
      </c>
    </row>
    <row r="19" spans="1:11" s="15" customFormat="1" ht="16.5" thickBot="1" x14ac:dyDescent="0.3">
      <c r="A19" s="1" t="s">
        <v>47</v>
      </c>
      <c r="B19" s="1"/>
      <c r="C19" s="1"/>
      <c r="D19" s="1"/>
      <c r="E19" s="13">
        <f>ROUND(E11+SUM(E17:E18),5)</f>
        <v>1682993</v>
      </c>
      <c r="F19" s="1"/>
      <c r="G19" s="13">
        <f>ROUND(G11+SUM(G17:G18),5)</f>
        <v>1431750</v>
      </c>
      <c r="H19" s="1"/>
      <c r="I19" s="13">
        <f t="shared" si="2"/>
        <v>251243</v>
      </c>
      <c r="J19" s="1"/>
      <c r="K19" s="14">
        <f t="shared" si="3"/>
        <v>0.17548</v>
      </c>
    </row>
    <row r="20" spans="1:11" ht="16.5" thickTop="1" x14ac:dyDescent="0.25"/>
  </sheetData>
  <pageMargins left="0.7" right="0.7" top="0.75" bottom="0.75" header="0.1" footer="0.3"/>
  <pageSetup orientation="landscape" horizontalDpi="300" verticalDpi="300" r:id="rId1"/>
  <headerFooter>
    <oddHeader>&amp;L&amp;"Arial,Bold"&amp;12 10:01 AM
&amp;"Arial,Bold"&amp;12 03/20/23
&amp;"Arial,Bold"&amp;12 Accrual Basis&amp;C&amp;"Arial,Bold"&amp;12 Wild Oak Saddle Club
&amp;"Arial,Bold"&amp;14 Balance Sheet Prev Year Comparison
&amp;"Arial,Bold"&amp;10 As of January 31, 2023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19050</xdr:rowOff>
              </to>
            </anchor>
          </controlPr>
        </control>
      </mc:Choice>
      <mc:Fallback>
        <control shapeId="4097" r:id="rId4" name="FILTER"/>
      </mc:Fallback>
    </mc:AlternateContent>
    <mc:AlternateContent xmlns:mc="http://schemas.openxmlformats.org/markup-compatibility/2006">
      <mc:Choice Requires="x14">
        <control shapeId="409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19050</xdr:rowOff>
              </to>
            </anchor>
          </controlPr>
        </control>
      </mc:Choice>
      <mc:Fallback>
        <control shapeId="4098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P&amp;L to Budget</vt:lpstr>
      <vt:lpstr>Revenue by Type</vt:lpstr>
      <vt:lpstr>Balance Sheet</vt:lpstr>
      <vt:lpstr>'Balance Sheet'!Print_Area</vt:lpstr>
      <vt:lpstr>'Balance Sheet'!Print_Titles</vt:lpstr>
      <vt:lpstr>'P&amp;L to Budget'!Print_Titles</vt:lpstr>
      <vt:lpstr>'Revenue by Type'!Print_Titles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Accountant1</dc:creator>
  <cp:lastModifiedBy>Accountant1</cp:lastModifiedBy>
  <cp:lastPrinted>2023-03-20T17:16:19Z</cp:lastPrinted>
  <dcterms:created xsi:type="dcterms:W3CDTF">2023-03-17T18:59:09Z</dcterms:created>
  <dcterms:modified xsi:type="dcterms:W3CDTF">2023-03-20T17:18:43Z</dcterms:modified>
</cp:coreProperties>
</file>